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847" documentId="13_ncr:1_{F6CB121F-512D-4AA6-A0C1-0FB36C537598}" xr6:coauthVersionLast="47" xr6:coauthVersionMax="47" xr10:uidLastSave="{A5269680-5162-4289-8A38-C51AA7C8CD27}"/>
  <bookViews>
    <workbookView xWindow="-109" yWindow="-109" windowWidth="26301" windowHeight="14169" firstSheet="3"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<sst xmlns="http://schemas.openxmlformats.org/spreadsheetml/2006/main" count="178590" uniqueCount="39079">
  <si>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</si>
  <si>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</si>
  <si>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</si>
  <si>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</si>
  <si>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</si>
  <si>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</si>
  <si>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</si>
  <si>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</si>
  <si>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</si>
  <si>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</si>
  <si>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</si>
  <si>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</si>
  <si>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</si>
  <si>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</si>
  <si>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</si>
  <si>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</si>
  <si>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</si>
  <si>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</si>
  <si>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</si>
  <si>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</si>
  <si>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</si>
  <si>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</si>
  <si>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</si>
  <si>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</si>
  <si>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</si>
  <si>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</si>
  <si>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</si>
  <si>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</si>
  <si>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</si>
  <si>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</si>
  <si>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</si>
  <si>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</si>
  <si>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</si>
  <si>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</si>
  <si>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</si>
  <si>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</si>
  <si>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</si>
  <si>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</si>
  <si>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</si>
  <si>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</si>
  <si>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</si>
  <si>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</si>
  <si>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</si>
  <si>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</si>
  <si>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</si>
  <si>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</si>
  <si>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</si>
  <si>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</si>
  <si>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</si>
  <si>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</si>
  <si>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</si>
  <si>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</si>
  <si>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</si>
  <si>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</si>
  <si>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</si>
  <si>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</si>
  <si>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</si>
  <si>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</si>
  <si>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</si>
  <si>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</si>
  <si>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</si>
  <si>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</si>
  <si>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</si>
  <si>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</si>
  <si>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</si>
  <si>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</si>
  <si>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</si>
  <si>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</si>
  <si>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</si>
  <si>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</si>
  <si>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</si>
  <si>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</si>
  <si>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</si>
  <si>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</si>
  <si>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</si>
  <si>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</si>
  <si>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</si>
  <si>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</si>
  <si>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</si>
  <si>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</si>
  <si>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</si>
  <si>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</si>
  <si>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</si>
  <si>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</si>
  <si>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</si>
  <si>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</si>
  <si>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</si>
  <si>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</si>
  <si>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</si>
  <si>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</si>
  <si>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</si>
  <si>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</si>
  <si>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</si>
  <si>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</si>
  <si>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</si>
  <si>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</si>
  <si>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</si>
  <si>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</si>
  <si>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</si>
  <si>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</si>
  <si>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</si>
  <si>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</si>
  <si>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</si>
  <si>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</si>
  <si>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</si>
  <si>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</si>
  <si>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</si>
  <si>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</si>
  <si>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</si>
  <si>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</si>
  <si>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</si>
  <si>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</si>
  <si>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</si>
  <si>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</si>
  <si>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</si>
  <si>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</si>
  <si>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</si>
  <si>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</si>
  <si>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</si>
  <si>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</si>
  <si>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</si>
  <si>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</si>
  <si>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</si>
  <si>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</si>
  <si>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</si>
  <si>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</si>
  <si>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</si>
  <si>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</si>
  <si>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</si>
  <si>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</si>
  <si>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</si>
  <si>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</si>
  <si>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</si>
  <si>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</si>
  <si>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</si>
  <si>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</si>
  <si>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</si>
  <si>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</si>
  <si>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</si>
  <si>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</si>
  <si>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</si>
  <si>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</si>
  <si>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</si>
  <si>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</si>
  <si>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</si>
  <si>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</si>
  <si>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</si>
  <si>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</si>
  <si>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</si>
  <si>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</si>
  <si>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</si>
  <si>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</si>
  <si>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</si>
  <si>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</si>
  <si>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</si>
  <si>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</si>
  <si>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</si>
  <si>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</si>
  <si>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</si>
  <si>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</si>
  <si>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</si>
  <si>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</si>
  <si>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</si>
  <si>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</si>
  <si>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</si>
  <si>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</si>
  <si>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</si>
  <si>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</si>
  <si>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</si>
  <si>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</si>
  <si>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</si>
  <si>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</si>
  <si>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</si>
  <si>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</si>
  <si>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</si>
  <si>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</si>
  <si>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</si>
  <si>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</si>
  <si>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</si>
  <si>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</si>
  <si>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</si>
  <si>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</si>
  <si>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</si>
  <si>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</si>
  <si>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</si>
  <si>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</si>
  <si>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</si>
  <si>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</si>
  <si>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</si>
  <si>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</si>
  <si>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</si>
  <si>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</si>
  <si>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</si>
  <si>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</si>
  <si>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</si>
  <si>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</si>
  <si>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</si>
  <si>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</si>
  <si>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</si>
  <si>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</si>
  <si>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</si>
  <si>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</si>
  <si>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</si>
  <si>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</si>
  <si>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</si>
  <si>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</si>
  <si>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</si>
  <si>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</si>
  <si>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</si>
  <si>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</si>
  <si>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</si>
  <si>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</si>
  <si>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</si>
  <si>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</si>
  <si>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</si>
  <si>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</si>
  <si>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</si>
  <si>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</si>
  <si>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</si>
  <si>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</si>
  <si>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</si>
  <si>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</si>
  <si>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</si>
  <si>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</si>
  <si>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</si>
  <si>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</si>
  <si>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</si>
  <si>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</si>
  <si>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</si>
  <si>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</si>
  <si>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</si>
  <si>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</si>
  <si>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</si>
  <si>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</si>
  <si>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</si>
  <si>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</si>
  <si>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</si>
  <si>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</si>
  <si>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</si>
  <si>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</si>
  <si>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</si>
  <si>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</si>
  <si>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</si>
  <si>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</si>
  <si>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</si>
  <si>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</si>
  <si>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</si>
  <si>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</si>
  <si>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</si>
  <si>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</si>
  <si>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</si>
  <si>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</si>
  <si>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</si>
  <si>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</si>
  <si>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</si>
  <si>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</si>
  <si>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</si>
  <si>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</si>
  <si>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</si>
  <si>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</si>
  <si>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</si>
  <si>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</si>
  <si>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</si>
  <si>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</si>
  <si>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</si>
  <si>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</si>
  <si>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</si>
  <si>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</si>
  <si>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</si>
  <si>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</si>
  <si>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</si>
  <si>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</si>
  <si>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</si>
  <si>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</si>
  <si>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</si>
  <si>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</si>
  <si>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</si>
  <si>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</si>
  <si>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</si>
  <si>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</si>
  <si>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</si>
  <si>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</si>
  <si>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</si>
  <si>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</si>
  <si>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</si>
  <si>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</si>
  <si>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</si>
  <si>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</si>
  <si>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</si>
  <si>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</si>
  <si>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</si>
  <si>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</si>
  <si>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</si>
  <si>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</si>
  <si>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</si>
  <si>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</si>
  <si>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</si>
  <si>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</si>
  <si>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</si>
  <si>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</si>
  <si>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</si>
  <si>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</si>
  <si>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</si>
  <si>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</si>
  <si>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</si>
  <si>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</si>
  <si>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</si>
  <si>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</si>
  <si>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</si>
  <si>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</si>
  <si>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</si>
  <si>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</si>
  <si>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</si>
  <si>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</si>
  <si>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</si>
  <si>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</si>
  <si>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</si>
  <si>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</si>
  <si>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</si>
  <si>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</si>
  <si>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</si>
  <si>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</si>
  <si>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</si>
  <si>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</si>
  <si>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</si>
  <si>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</si>
  <si>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</si>
  <si>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</si>
  <si>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</si>
  <si>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</si>
  <si>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</si>
  <si>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</si>
  <si>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</si>
  <si>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</si>
  <si>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</si>
  <si>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</si>
  <si>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</si>
  <si>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</si>
  <si>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</si>
  <si>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</si>
  <si>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</si>
  <si>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</si>
  <si>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</si>
  <si>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</si>
  <si>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</si>
  <si>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</si>
  <si>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</si>
  <si>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</si>
  <si>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</si>
  <si>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</si>
  <si>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</si>
  <si>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</si>
  <si>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</si>
  <si>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</si>
  <si>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</si>
  <si>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</si>
  <si>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</si>
  <si>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</si>
  <si>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</si>
  <si>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</si>
  <si>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</si>
  <si>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</si>
  <si>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</si>
  <si>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</si>
  <si>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</si>
  <si>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</si>
  <si>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</si>
  <si>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</si>
  <si>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</si>
  <si>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</si>
  <si>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</si>
  <si>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</si>
  <si>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</si>
  <si>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</si>
  <si>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</si>
  <si>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</si>
  <si>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</si>
  <si>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</si>
  <si>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</si>
  <si>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</si>
  <si>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</si>
  <si>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</si>
  <si>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</si>
  <si>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</si>
  <si>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</si>
  <si>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</si>
  <si>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</si>
  <si>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</si>
  <si>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</si>
  <si>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</si>
  <si>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</si>
  <si>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</si>
  <si>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</si>
  <si>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</si>
  <si>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</si>
  <si>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</si>
  <si>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</si>
  <si>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</si>
  <si>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</si>
  <si>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</si>
  <si>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</si>
  <si>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</si>
  <si>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</si>
  <si>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</si>
  <si>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</si>
  <si>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</si>
  <si>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</si>
  <si>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</si>
  <si>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</si>
  <si>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</si>
  <si>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</si>
  <si>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</si>
  <si>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</si>
  <si>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</si>
  <si>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</si>
  <si>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</si>
  <si>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</si>
  <si>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</si>
  <si>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</si>
  <si>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</si>
  <si>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</si>
  <si>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</si>
  <si>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</si>
  <si>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</si>
  <si>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</si>
  <si>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</si>
  <si>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</si>
  <si>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</si>
  <si>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</si>
  <si>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</si>
  <si>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</si>
  <si>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</si>
  <si>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</si>
  <si>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</si>
  <si>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</si>
  <si>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</si>
  <si>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</si>
  <si>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</si>
  <si>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</si>
  <si>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</si>
  <si>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</si>
  <si>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</si>
  <si>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</si>
  <si>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</si>
  <si>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</si>
  <si>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</si>
  <si>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</si>
  <si>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</si>
  <si>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</si>
  <si>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</si>
  <si>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</si>
  <si>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</si>
  <si>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</si>
  <si>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</si>
  <si>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</si>
  <si>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</si>
  <si>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</si>
  <si>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</si>
  <si>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</si>
  <si>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</si>
  <si>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</si>
  <si>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</si>
  <si>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</si>
  <si>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</si>
  <si>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</si>
  <si>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</si>
  <si>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</si>
  <si>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</si>
  <si>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</si>
  <si>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</si>
  <si>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</si>
  <si>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</si>
  <si>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</si>
  <si>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</si>
  <si>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</si>
  <si>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</si>
  <si>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</si>
  <si>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</si>
  <si>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</si>
  <si>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</si>
  <si>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</si>
  <si>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</si>
  <si>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</si>
  <si>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</si>
  <si>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</si>
  <si>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</si>
  <si>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</si>
  <si>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</si>
  <si>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</si>
  <si>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</si>
  <si>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</si>
  <si>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</si>
  <si>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</si>
  <si>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</si>
  <si>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</si>
  <si>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</si>
  <si>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</si>
  <si>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</si>
  <si>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</si>
  <si>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</si>
  <si>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</si>
  <si>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</si>
  <si>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</si>
  <si>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</si>
  <si>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</si>
  <si>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</si>
  <si>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</si>
  <si>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</si>
  <si>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</si>
  <si>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</si>
  <si>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</si>
  <si>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</si>
  <si>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</si>
  <si>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</si>
  <si>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</si>
  <si>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</si>
  <si>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</si>
  <si>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</si>
  <si>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</si>
  <si>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</si>
  <si>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</si>
  <si>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</si>
  <si>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</si>
  <si>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</si>
  <si>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</si>
  <si>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</si>
  <si>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</si>
  <si>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</si>
  <si>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</si>
  <si>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</si>
  <si>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</si>
  <si>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</si>
  <si>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</si>
  <si>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</si>
  <si>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</si>
  <si>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</si>
  <si>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</si>
  <si>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</si>
  <si>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</si>
  <si>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</si>
  <si>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</si>
  <si>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</si>
  <si>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</si>
  <si>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</si>
  <si>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</si>
  <si>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</si>
  <si>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</si>
  <si>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</si>
  <si>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</si>
  <si>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</si>
  <si>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</si>
  <si>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</si>
  <si>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</si>
  <si>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</si>
  <si>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</si>
  <si>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</si>
  <si>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</si>
  <si>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</si>
  <si>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</si>
  <si>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</si>
  <si>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</si>
  <si>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</si>
  <si>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</si>
  <si>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</si>
  <si>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</si>
  <si>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</si>
  <si>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</si>
  <si>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</si>
  <si>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</si>
  <si>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</si>
  <si>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</si>
  <si>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</si>
  <si>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</si>
  <si>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</si>
  <si>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</si>
  <si>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</si>
  <si>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</si>
  <si>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</si>
  <si>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</si>
  <si>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</si>
  <si>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</si>
  <si>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</si>
  <si>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</si>
  <si>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</si>
  <si>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</si>
  <si>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</si>
  <si>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</si>
  <si>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</si>
  <si>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</si>
  <si>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</si>
  <si>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</si>
  <si>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</si>
  <si>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</si>
  <si>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</si>
  <si>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</si>
  <si>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</si>
  <si>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</si>
  <si>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</si>
  <si>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</si>
  <si>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</si>
  <si>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</si>
  <si>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</si>
  <si>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</si>
  <si>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</si>
  <si>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</si>
  <si>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</si>
  <si>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</si>
  <si>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</si>
  <si>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</si>
  <si>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</si>
  <si>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</si>
  <si>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</si>
  <si>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</si>
  <si>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</si>
  <si>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</si>
  <si>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</si>
  <si>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</si>
  <si>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</si>
  <si>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</si>
  <si>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</si>
  <si>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</si>
  <si>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</si>
  <si>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</si>
  <si>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</si>
  <si>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</si>
  <si>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</si>
  <si>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</si>
  <si>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</si>
  <si>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</si>
  <si>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</si>
  <si>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</si>
  <si>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</si>
  <si>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</si>
  <si>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</si>
  <si>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</si>
  <si>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</si>
  <si>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</si>
  <si>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</si>
  <si>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</si>
  <si>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</si>
  <si>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</si>
  <si>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</si>
  <si>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</si>
  <si>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</si>
  <si>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</si>
  <si>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</si>
  <si>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</si>
  <si>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</si>
  <si>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</si>
  <si>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</si>
  <si>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</si>
  <si>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</si>
  <si>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</si>
  <si>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</si>
  <si>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</si>
  <si>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</si>
  <si>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</si>
  <si>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</si>
  <si>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</si>
  <si>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</si>
  <si>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</si>
  <si>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</si>
  <si>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</si>
  <si>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</si>
  <si>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</si>
  <si>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</si>
  <si>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</si>
  <si>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</si>
  <si>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</si>
  <si>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</si>
  <si>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</si>
  <si>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</si>
  <si>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</si>
  <si>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</si>
  <si>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</si>
  <si>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</si>
  <si>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</si>
  <si>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</si>
  <si>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</si>
  <si>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</si>
  <si>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</si>
  <si>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</si>
  <si>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</si>
  <si>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</si>
  <si>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</si>
  <si>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</si>
  <si>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</si>
  <si>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</si>
  <si>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</si>
  <si>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</si>
  <si>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</si>
  <si>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</si>
  <si>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</si>
  <si>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</si>
  <si>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</si>
  <si>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</si>
  <si>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</si>
  <si>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</si>
  <si>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</si>
  <si>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</si>
  <si>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</si>
  <si>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</si>
  <si>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</si>
  <si>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</si>
  <si>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</si>
  <si>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</si>
  <si>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</si>
  <si>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</si>
  <si>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</si>
  <si>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</si>
  <si>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</si>
  <si>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</si>
  <si>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</si>
  <si>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</si>
  <si>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</si>
  <si>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</si>
  <si>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</si>
  <si>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</si>
  <si>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</si>
  <si>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</si>
  <si>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</si>
  <si>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</si>
  <si>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</si>
  <si>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</si>
  <si>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</si>
  <si>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</si>
  <si>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</si>
  <si>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</si>
  <si>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</si>
  <si>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</si>
  <si>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</si>
  <si>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</si>
  <si>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</si>
  <si>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</si>
  <si>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</si>
  <si>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</si>
  <si>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</si>
  <si>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</si>
  <si>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</si>
  <si>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</si>
  <si>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</si>
  <si>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</si>
  <si>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</si>
  <si>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</si>
  <si>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</si>
  <si>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</si>
  <si>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</si>
  <si>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</si>
  <si>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</si>
  <si>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</si>
  <si>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</si>
  <si>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</si>
  <si>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</si>
  <si>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</si>
  <si>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</si>
  <si>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</si>
  <si>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</si>
  <si>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</si>
  <si>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</si>
  <si>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</si>
  <si>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</si>
  <si>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</si>
  <si>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</si>
  <si>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</si>
  <si>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</si>
  <si>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</si>
  <si>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</si>
  <si>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</si>
  <si>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</si>
  <si>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</si>
  <si>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</si>
  <si>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</si>
  <si>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</si>
  <si>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</si>
  <si>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</si>
  <si>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</si>
  <si>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</si>
  <si>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</si>
  <si>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</si>
  <si>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</si>
  <si>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</si>
  <si>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</si>
  <si>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</si>
  <si>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</si>
  <si>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</si>
  <si>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</si>
  <si>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</si>
  <si>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</si>
  <si>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</si>
  <si>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</si>
  <si>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</si>
  <si>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</si>
  <si>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</si>
  <si>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</si>
  <si>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</si>
  <si>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</si>
  <si>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</si>
  <si>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</si>
  <si>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</si>
  <si>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</si>
  <si>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</si>
  <si>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</si>
  <si>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</si>
  <si>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</si>
  <si>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</si>
  <si>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</si>
  <si>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</si>
  <si>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</si>
  <si>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</si>
  <si>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</si>
  <si>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</si>
  <si>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</si>
  <si>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</si>
  <si>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</si>
  <si>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</si>
  <si>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</si>
  <si>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</si>
  <si>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</si>
  <si>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</si>
  <si>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</si>
  <si>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</si>
  <si>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</si>
  <si>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</si>
  <si>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</si>
  <si>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</si>
  <si>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</si>
  <si>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</si>
  <si>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</si>
  <si>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</si>
  <si>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</si>
  <si>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</si>
  <si>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</si>
  <si>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</si>
  <si>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</si>
  <si>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</si>
  <si>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</si>
  <si>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</si>
  <si>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</si>
  <si>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</si>
  <si>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</si>
  <si>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</si>
  <si>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</si>
  <si>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</si>
  <si>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</si>
  <si>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</si>
  <si>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</si>
  <si>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</si>
  <si>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</si>
  <si>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</si>
  <si>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</si>
  <si>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</si>
  <si>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</si>
  <si>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</si>
  <si>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</si>
  <si>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</si>
  <si>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</si>
  <si>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</si>
  <si>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</si>
  <si>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</si>
  <si>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</si>
  <si>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</si>
  <si>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</si>
  <si>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</si>
  <si>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</si>
  <si>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</si>
  <si>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</si>
  <si>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</si>
  <si>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</si>
  <si>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</si>
  <si>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</si>
  <si>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</si>
  <si>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</si>
  <si>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</si>
  <si>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</si>
  <si>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</si>
  <si>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</si>
  <si>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</si>
  <si>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</si>
  <si>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</si>
  <si>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</si>
  <si>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</si>
  <si>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</si>
  <si>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</si>
  <si>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</si>
  <si>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</si>
  <si>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</si>
  <si>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</si>
  <si>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</si>
  <si>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</si>
  <si>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</si>
  <si>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</si>
  <si>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</si>
  <si>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</si>
  <si>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</si>
  <si>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</si>
  <si>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</si>
  <si>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</si>
  <si>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</si>
  <si>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</si>
  <si>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</si>
  <si>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</si>
  <si>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</si>
  <si>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</si>
  <si>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</si>
  <si>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</si>
  <si>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</si>
  <si>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</si>
  <si>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</si>
  <si>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</si>
  <si>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</si>
  <si>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</si>
  <si>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</si>
  <si>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</si>
  <si>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</si>
  <si>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</si>
  <si>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</si>
  <si>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</si>
  <si>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</si>
  <si>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</si>
  <si>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</si>
  <si>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</si>
  <si>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</si>
  <si>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</si>
  <si>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</si>
  <si>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</si>
  <si>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</si>
  <si>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</si>
  <si>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</si>
  <si>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</si>
  <si>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</si>
  <si>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</si>
  <si>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</si>
  <si>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</si>
  <si>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</si>
  <si>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</si>
  <si>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</si>
  <si>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</si>
  <si>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</si>
  <si>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</si>
  <si>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</si>
  <si>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</si>
  <si>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</si>
  <si>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</si>
  <si>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</si>
  <si>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</si>
  <si>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</si>
  <si>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</si>
  <si>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</si>
  <si>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</si>
  <si>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</si>
  <si>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</si>
  <si>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</si>
  <si>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</si>
  <si>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</si>
  <si>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</si>
  <si>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</si>
  <si>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</si>
  <si>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</si>
  <si>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</si>
  <si>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</si>
  <si>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</si>
  <si>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</si>
  <si>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</si>
  <si>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</si>
  <si>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</si>
  <si>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</si>
  <si>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</si>
  <si>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</si>
  <si>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</si>
  <si>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</si>
  <si>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</si>
  <si>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</si>
  <si>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</si>
  <si>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</si>
  <si>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</si>
  <si>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</si>
  <si>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</si>
  <si>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</si>
  <si>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</si>
  <si>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</si>
  <si>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</si>
  <si>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</si>
  <si>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</si>
  <si>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</si>
  <si>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</si>
  <si>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</si>
  <si>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</si>
  <si>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</si>
  <si>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</si>
  <si>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</si>
  <si>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</si>
  <si>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</si>
  <si>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</si>
  <si>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</si>
  <si>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</si>
  <si>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</si>
  <si>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</si>
  <si>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</si>
  <si>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</si>
  <si>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</si>
  <si>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</si>
  <si>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</si>
  <si>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</si>
  <si>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</si>
  <si>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</si>
  <si>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</si>
  <si>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</si>
  <si>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</si>
  <si>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</si>
  <si>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</si>
  <si>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</si>
  <si>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</si>
  <si>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</si>
  <si>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</si>
  <si>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</si>
  <si>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</si>
  <si>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</si>
  <si>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</si>
  <si>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</si>
  <si>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</si>
  <si>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</si>
  <si>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</si>
  <si>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</si>
  <si>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</si>
  <si>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</si>
  <si>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</si>
  <si>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</si>
  <si>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</si>
  <si>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</si>
  <si>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</si>
  <si>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</si>
  <si>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</si>
  <si>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</si>
  <si>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</si>
  <si>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</si>
  <si>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</si>
  <si>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</si>
  <si>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</si>
  <si>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</si>
  <si>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</si>
  <si>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</si>
  <si>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</si>
  <si>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</si>
  <si>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</si>
  <si>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</si>
  <si>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</si>
  <si>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</si>
  <si>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</si>
  <si>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</si>
  <si>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</si>
  <si>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</si>
  <si>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</si>
  <si>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</si>
  <si>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</si>
  <si>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</si>
  <si>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</si>
  <si>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</si>
  <si>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</si>
  <si>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</si>
  <si>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</si>
  <si>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</si>
  <si>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</si>
  <si>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</si>
  <si>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</si>
  <si>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</si>
  <si>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</si>
  <si>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</si>
  <si>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</si>
  <si>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</si>
  <si>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</si>
  <si>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</si>
  <si>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</si>
  <si>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</si>
  <si>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</si>
  <si>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</si>
  <si>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</si>
  <si>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</si>
  <si>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</si>
  <si>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</si>
  <si>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</si>
  <si>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</si>
  <si>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</si>
  <si>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</si>
  <si>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</si>
  <si>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</si>
  <si>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</si>
  <si>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</si>
  <si>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</si>
  <si>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</si>
  <si>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</si>
  <si>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</si>
  <si>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</si>
  <si>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</si>
  <si>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</si>
  <si>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</si>
  <si>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</si>
  <si>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</si>
  <si>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</si>
  <si>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</si>
  <si>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</si>
  <si>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</si>
  <si>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</si>
  <si>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</si>
  <si>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</si>
  <si>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</si>
  <si>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</si>
  <si>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</si>
  <si>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</si>
  <si>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</si>
  <si>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</si>
  <si>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</si>
  <si>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</si>
  <si>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</si>
  <si>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</si>
  <si>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</si>
  <si>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</si>
  <si>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</si>
  <si>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</si>
  <si>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</si>
  <si>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</si>
  <si>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</si>
  <si>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</si>
  <si>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</si>
  <si>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</si>
  <si>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</si>
  <si>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</si>
  <si>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</si>
  <si>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</si>
  <si>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</si>
  <si>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</si>
  <si>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</si>
  <si>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</si>
  <si>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</si>
  <si>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</si>
  <si>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</si>
  <si>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</si>
  <si>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</si>
  <si>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</si>
  <si>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</si>
  <si>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</si>
  <si>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</si>
  <si>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</si>
  <si>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</si>
  <si>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</si>
  <si>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</si>
  <si>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</si>
  <si>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</si>
  <si>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</si>
  <si>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</si>
  <si>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</si>
  <si>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</si>
  <si>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</si>
  <si>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</si>
  <si>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</si>
  <si>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</si>
  <si>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</si>
  <si>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</si>
  <si>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</si>
  <si>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</si>
  <si>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</si>
  <si>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</si>
  <si>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</si>
  <si>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</si>
  <si>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</si>
  <si>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</si>
  <si>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</si>
  <si>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</si>
  <si>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</si>
  <si>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</si>
  <si>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</si>
  <si>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</si>
  <si>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</si>
  <si>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</si>
  <si>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</si>
  <si>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</si>
  <si>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</si>
  <si>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</si>
  <si>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</si>
  <si>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</si>
  <si>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</si>
  <si>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</si>
  <si>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</si>
  <si>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</si>
  <si>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</si>
  <si>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</si>
  <si>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</si>
  <si>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</si>
  <si>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</si>
  <si>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</si>
  <si>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</si>
  <si>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</si>
  <si>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</si>
  <si>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</si>
  <si>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</si>
  <si>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</si>
  <si>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</si>
  <si>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</si>
  <si>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</si>
  <si>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</si>
  <si>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</si>
  <si>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</si>
  <si>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</si>
  <si>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</si>
  <si>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</si>
  <si>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</si>
  <si>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</si>
  <si>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</si>
  <si>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</si>
  <si>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</si>
  <si>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</si>
  <si>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</si>
  <si>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</si>
  <si>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</si>
  <si>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</si>
  <si>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</si>
  <si>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</si>
  <si>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</si>
  <si>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</si>
  <si>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</si>
  <si>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</si>
  <si>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</si>
  <si>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</si>
  <si>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</si>
  <si>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</si>
  <si>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</si>
  <si>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</si>
  <si>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</si>
  <si>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</si>
  <si>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</si>
  <si>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</si>
  <si>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</si>
  <si>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</si>
  <si>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</si>
  <si>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</si>
  <si>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</si>
  <si>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</si>
  <si>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</si>
  <si>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</si>
  <si>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</si>
  <si>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</si>
  <si>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</si>
  <si>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</si>
  <si>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</si>
  <si>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</si>
  <si>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</si>
  <si>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</si>
  <si>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</si>
  <si>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</si>
  <si>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</si>
  <si>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</si>
  <si>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</si>
  <si>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</si>
  <si>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</si>
  <si>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</si>
  <si>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</si>
  <si>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</si>
  <si>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</si>
  <si>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</si>
  <si>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</si>
  <si>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</si>
  <si>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</si>
  <si>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</si>
  <si>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</si>
  <si>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</si>
  <si>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</si>
  <si>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</si>
  <si>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</si>
  <si>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</si>
  <si>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</si>
  <si>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</si>
  <si>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</si>
  <si>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</si>
  <si>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</si>
  <si>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</si>
  <si>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</si>
  <si>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</si>
  <si>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</si>
  <si>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</si>
  <si>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</si>
  <si>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</si>
  <si>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</si>
  <si>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</si>
  <si>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</si>
  <si>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</si>
  <si>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</si>
  <si>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</si>
  <si>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</si>
  <si>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</si>
  <si>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</si>
  <si>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</si>
  <si>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</si>
  <si>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</si>
  <si>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</si>
  <si>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</si>
  <si>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</si>
  <si>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</si>
  <si>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</si>
  <si>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</si>
  <si>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</si>
  <si>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</si>
  <si>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</si>
  <si>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</si>
  <si>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</si>
  <si>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</si>
  <si>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</si>
  <si>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</si>
  <si>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</si>
  <si>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</si>
  <si>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</si>
  <si>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</si>
  <si>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</si>
  <si>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</si>
  <si>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</si>
  <si>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</si>
  <si>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</si>
  <si>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</si>
  <si>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</si>
  <si>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</si>
  <si>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</si>
  <si>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</si>
  <si>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</si>
  <si>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</si>
  <si>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</si>
  <si>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</si>
  <si>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</si>
  <si>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</si>
  <si>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</si>
  <si>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</si>
  <si>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</si>
  <si>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</si>
  <si>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</si>
  <si>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</si>
  <si>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</si>
  <si>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</si>
  <si>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</si>
  <si>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</si>
  <si>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</si>
  <si>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</si>
  <si>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</si>
  <si>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</si>
  <si>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</si>
  <si>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</si>
  <si>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</si>
  <si>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</si>
  <si>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</si>
  <si>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</si>
  <si>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</si>
  <si>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</si>
  <si>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</si>
  <si>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</si>
  <si>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</si>
  <si>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</si>
  <si>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</si>
  <si>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</si>
  <si>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</si>
  <si>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</si>
  <si>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</si>
  <si>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</si>
  <si>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</si>
  <si>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</si>
  <si>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</si>
  <si>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</si>
  <si>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</si>
  <si>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</si>
  <si>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</si>
  <si>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</si>
  <si>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</si>
  <si>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</si>
  <si>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</si>
  <si>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</si>
  <si>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</si>
  <si>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</si>
  <si>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</si>
  <si>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</si>
  <si>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</si>
  <si>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</si>
  <si>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</si>
  <si>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</si>
  <si>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</si>
  <si>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</si>
  <si>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</si>
  <si>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</si>
  <si>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</si>
  <si>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</si>
  <si>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</si>
  <si>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</si>
  <si>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</si>
  <si>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</si>
  <si>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</si>
  <si>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</si>
  <si>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</si>
  <si>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</si>
  <si>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</si>
  <si>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</si>
  <si>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</si>
  <si>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</si>
  <si>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</si>
  <si>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</si>
  <si>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</si>
  <si>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</si>
  <si>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</si>
  <si>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</si>
  <si>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</si>
  <si>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</si>
  <si>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</si>
  <si>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</si>
  <si>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</si>
  <si>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</si>
  <si>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</si>
  <si>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</si>
  <si>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</si>
  <si>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</si>
  <si>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</si>
  <si>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</si>
  <si>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</si>
  <si>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</si>
  <si>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</si>
  <si>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</si>
  <si>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</si>
  <si>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</si>
  <si>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</si>
  <si>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</si>
  <si>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</si>
  <si>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</si>
  <si>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</si>
  <si>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</si>
  <si>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</si>
  <si>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</si>
  <si>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</si>
  <si>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</si>
  <si>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</si>
  <si>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</si>
  <si>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</si>
  <si>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</si>
  <si>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</si>
  <si>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</si>
  <si>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</si>
  <si>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</si>
  <si>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</si>
  <si>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</si>
  <si>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</si>
  <si>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</si>
  <si>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</si>
  <si>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</si>
  <si>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</si>
  <si>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</si>
  <si>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</si>
  <si>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</si>
  <si>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</si>
  <si>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</si>
  <si>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</si>
  <si>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</si>
  <si>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</si>
  <si>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</si>
  <si>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</si>
  <si>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</si>
  <si>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</si>
  <si>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</si>
  <si>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</si>
  <si>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</si>
  <si>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</si>
  <si>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</si>
  <si>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</si>
  <si>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</si>
  <si>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</si>
  <si>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</si>
  <si>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</si>
  <si>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</si>
  <si>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</si>
  <si>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</si>
  <si>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</si>
  <si>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</si>
  <si>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</si>
  <si>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</si>
  <si>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</si>
  <si>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</si>
  <si>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</si>
  <si>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</si>
  <si>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</si>
  <si>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</si>
  <si>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</si>
  <si>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</si>
  <si>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</si>
  <si>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</si>
  <si>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</si>
  <si>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</si>
  <si>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</si>
  <si>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</si>
  <si>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</si>
  <si>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</si>
  <si>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</si>
  <si>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</si>
  <si>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</si>
  <si>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</si>
  <si>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</si>
  <si>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</si>
  <si>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</si>
  <si>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</si>
  <si>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</si>
  <si>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</si>
  <si>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</si>
  <si>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</si>
  <si>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</si>
  <si>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</si>
  <si>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</si>
  <si>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</si>
  <si>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</si>
  <si>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</si>
  <si>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</si>
  <si>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</si>
  <si>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</si>
  <si>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</si>
  <si>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</si>
  <si>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</si>
  <si>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</si>
  <si>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</si>
  <si>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</si>
  <si>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</si>
  <si>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</si>
  <si>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</si>
  <si>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</si>
  <si>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</si>
  <si>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</si>
  <si>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</si>
  <si>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</si>
  <si>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</si>
  <si>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</si>
  <si>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</si>
  <si>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</si>
  <si>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</si>
  <si>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</si>
  <si>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</si>
  <si>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</si>
  <si>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</si>
  <si>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</si>
  <si>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</si>
  <si>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</si>
  <si>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</si>
  <si>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</si>
  <si>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</si>
  <si>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</si>
  <si>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</si>
  <si>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</si>
  <si>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</si>
  <si>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</si>
  <si>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</si>
  <si>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</si>
  <si>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</si>
  <si>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</si>
  <si>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</si>
  <si>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</si>
  <si>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</si>
  <si>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</si>
  <si>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</si>
  <si>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</si>
  <si>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</si>
  <si>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</si>
  <si>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</si>
  <si>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</si>
  <si>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</si>
  <si>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</si>
  <si>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</si>
  <si>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</si>
  <si>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</si>
  <si>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</si>
  <si>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</si>
  <si>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</si>
  <si>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</si>
  <si>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</si>
  <si>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</si>
  <si>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</si>
  <si>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</si>
  <si>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</si>
  <si>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</si>
  <si>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</si>
  <si>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</si>
  <si>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</si>
  <si>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</si>
  <si>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</si>
  <si>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</si>
  <si>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</si>
  <si>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</si>
  <si>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</si>
  <si>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</si>
  <si>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</si>
  <si>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</si>
  <si>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</si>
  <si>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</si>
  <si>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</si>
  <si>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</si>
  <si>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</si>
  <si>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</si>
  <si>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</si>
  <si>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</si>
  <si>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</si>
  <si>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</si>
  <si>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</si>
  <si>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</si>
  <si>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</si>
  <si>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</si>
  <si>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</si>
  <si>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</si>
  <si>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</si>
  <si>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</si>
  <si>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</si>
  <si>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</si>
  <si>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</si>
  <si>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</si>
  <si>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</si>
  <si>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</si>
  <si>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</si>
  <si>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</si>
  <si>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</si>
  <si>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</si>
  <si>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</si>
  <si>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</si>
  <si>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</si>
  <si>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</si>
  <si>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</si>
  <si>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</si>
  <si>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</si>
  <si>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</si>
  <si>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</si>
  <si>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</si>
  <si>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</si>
  <si>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</si>
  <si>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</si>
  <si>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</si>
  <si>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</si>
  <si>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</si>
  <si>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</si>
  <si>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</si>
  <si>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</si>
  <si>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</si>
  <si>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</si>
  <si>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</si>
  <si>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</si>
  <si>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</si>
  <si>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</si>
  <si>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</si>
  <si>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</si>
  <si>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</si>
  <si>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</si>
  <si>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</si>
  <si>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</si>
  <si>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</si>
  <si>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</si>
  <si>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</si>
  <si>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</si>
  <si>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</si>
  <si>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</si>
  <si>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</si>
  <si>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</si>
  <si>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</si>
  <si>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</si>
  <si>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</si>
  <si>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</si>
  <si>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</si>
  <si>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</si>
  <si>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</si>
  <si>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</si>
  <si>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</si>
  <si>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</si>
  <si>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</si>
  <si>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</si>
  <si>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</si>
  <si>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</si>
  <si>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</si>
  <si>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</si>
  <si>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</si>
  <si>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</si>
  <si>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</si>
  <si>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</si>
  <si>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</si>
  <si>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</si>
  <si>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</si>
  <si>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</si>
  <si>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</si>
  <si>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</si>
  <si>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</si>
  <si>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</si>
  <si>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</si>
  <si>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</si>
  <si>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</si>
  <si>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</si>
  <si>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</si>
  <si>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</si>
  <si>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</si>
  <si>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</si>
  <si>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</si>
  <si>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</si>
  <si>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</si>
  <si>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</si>
  <si>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</si>
  <si>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</si>
  <si>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</si>
  <si>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</si>
  <si>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</si>
  <si>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</si>
  <si>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</si>
  <si>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</si>
  <si>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</si>
  <si>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</si>
  <si>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</si>
  <si>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</si>
  <si>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</si>
  <si>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</si>
  <si>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</si>
  <si>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</si>
  <si>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</si>
  <si>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</si>
  <si>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</si>
  <si>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</si>
  <si>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</si>
  <si>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</si>
  <si>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</si>
  <si>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</si>
  <si>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</si>
  <si>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</si>
  <si>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</si>
  <si>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</si>
  <si>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</si>
  <si>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</si>
  <si>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</si>
  <si>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</si>
  <si>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</si>
  <si>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</si>
  <si>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</si>
  <si>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</si>
  <si>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</si>
  <si>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</si>
  <si>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</si>
  <si>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</si>
  <si>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</si>
  <si>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</si>
  <si>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</si>
  <si>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</si>
  <si>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</si>
  <si>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</si>
  <si>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</si>
  <si>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</si>
  <si>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</si>
  <si>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</si>
  <si>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</si>
  <si>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</si>
  <si>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</si>
  <si>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</si>
  <si>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</si>
  <si>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</si>
  <si>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</si>
  <si>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</si>
  <si>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</si>
  <si>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</si>
  <si>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</si>
  <si>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</si>
  <si>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</si>
  <si>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</si>
  <si>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</si>
  <si>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</si>
  <si>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</si>
  <si>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</si>
  <si>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</si>
  <si>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</si>
  <si>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</si>
  <si>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</si>
  <si>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</si>
  <si>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</si>
  <si>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</si>
  <si>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</si>
  <si>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</si>
  <si>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</si>
  <si>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</si>
  <si>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</si>
  <si>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</si>
  <si>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</si>
  <si>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</si>
  <si>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</si>
  <si>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</si>
  <si>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</si>
  <si>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</si>
  <si>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</si>
  <si>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</si>
  <si>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</si>
  <si>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</si>
  <si>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</si>
  <si>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</si>
  <si>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</si>
  <si>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</si>
  <si>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</si>
  <si>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</si>
  <si>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</si>
  <si>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</si>
  <si>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</si>
  <si>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</si>
  <si>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</si>
  <si>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</si>
  <si>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</si>
  <si>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</si>
  <si>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</si>
  <si>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</si>
  <si>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</si>
  <si>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</si>
  <si>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</si>
  <si>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</si>
  <si>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</si>
  <si>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</si>
  <si>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</si>
  <si>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</si>
  <si>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</si>
  <si>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</si>
  <si>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</si>
  <si>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</si>
  <si>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</si>
  <si>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</si>
  <si>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</si>
  <si>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</si>
  <si>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</si>
  <si>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</si>
  <si>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</si>
  <si>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</si>
  <si>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</si>
  <si>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</si>
  <si>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</si>
  <si>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</si>
  <si>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</si>
  <si>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</si>
  <si>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</si>
  <si>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</si>
  <si>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</si>
  <si>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</si>
  <si>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</si>
  <si>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</si>
  <si>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</si>
  <si>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</si>
  <si>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</si>
  <si>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</si>
  <si>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</si>
  <si>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</si>
  <si>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</si>
  <si>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</si>
  <si>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</si>
  <si>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</si>
  <si>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</si>
  <si>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</si>
  <si>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</si>
  <si>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</si>
  <si>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</si>
  <si>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</si>
  <si>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</si>
  <si>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</si>
  <si>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</si>
  <si>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</si>
  <si>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</si>
  <si>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</si>
  <si>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</si>
  <si>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</si>
  <si>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</si>
  <si>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</si>
  <si>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</si>
  <si>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</si>
  <si>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</si>
  <si>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</si>
  <si>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</si>
  <si>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</si>
  <si>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</si>
  <si>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</si>
  <si>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</si>
  <si>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</si>
  <si>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</si>
  <si>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</si>
  <si>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</si>
  <si>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</si>
  <si>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</si>
  <si>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</si>
  <si>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</si>
  <si>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</si>
  <si>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</si>
  <si>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</si>
  <si>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</si>
  <si>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</si>
  <si>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</si>
  <si>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</si>
  <si>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</si>
  <si>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</si>
  <si>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</si>
  <si>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</si>
  <si>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</si>
  <si>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</si>
  <si>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</si>
  <si>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</si>
  <si>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</si>
  <si>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</si>
  <si>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</si>
  <si>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</si>
  <si>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</si>
  <si>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</si>
  <si>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</si>
  <si>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</si>
  <si>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</si>
  <si>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</si>
  <si>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</si>
  <si>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</si>
  <si>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</si>
  <si>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</si>
  <si>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</si>
  <si>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</si>
  <si>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</si>
  <si>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</si>
  <si>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</si>
  <si>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</si>
  <si>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</si>
  <si>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</si>
  <si>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</si>
  <si>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</si>
  <si>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</si>
  <si>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</si>
  <si>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</si>
  <si>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</si>
  <si>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</si>
  <si>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</si>
  <si>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</si>
  <si>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</si>
  <si>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</si>
  <si>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</si>
  <si>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</si>
  <si>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</si>
  <si>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</si>
  <si>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</si>
  <si>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</si>
  <si>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</si>
  <si>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</si>
  <si>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</si>
  <si>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</si>
  <si>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</si>
  <si>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</si>
  <si>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</si>
  <si>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</si>
  <si>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</si>
  <si>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</si>
  <si>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</si>
  <si>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</si>
  <si>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</si>
  <si>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</si>
  <si>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</si>
  <si>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</si>
  <si>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</si>
  <si>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</si>
  <si>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</si>
  <si>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</si>
  <si>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</si>
  <si>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</si>
  <si>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</si>
  <si>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</si>
  <si>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</si>
  <si>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</si>
  <si>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</si>
  <si>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</si>
  <si>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</si>
  <si>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</si>
  <si>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</si>
  <si>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</si>
  <si>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</si>
  <si>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</si>
  <si>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</si>
  <si>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</si>
  <si>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</si>
  <si>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</si>
  <si>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</si>
  <si>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</si>
  <si>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</si>
  <si>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</si>
  <si>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</si>
  <si>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</si>
  <si>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</si>
  <si>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</si>
  <si>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</si>
  <si>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</si>
  <si>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</si>
  <si>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</si>
  <si>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</si>
  <si>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</si>
  <si>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</si>
  <si>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</si>
  <si>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</si>
  <si>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</si>
  <si>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</si>
  <si>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</si>
  <si>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</si>
  <si>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</si>
  <si>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</si>
  <si>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</si>
  <si>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</si>
  <si>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</si>
  <si>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</si>
  <si>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</si>
  <si>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</si>
  <si>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</si>
  <si>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</si>
  <si>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</si>
  <si>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</si>
  <si>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</si>
  <si>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</si>
  <si>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</si>
  <si>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</si>
  <si>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</si>
  <si>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</si>
  <si>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</si>
  <si>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</si>
  <si>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</si>
  <si>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</si>
  <si>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</si>
  <si>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</si>
  <si>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</si>
  <si>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</si>
  <si>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</si>
  <si>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</si>
  <si>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</si>
  <si>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</si>
  <si>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</si>
  <si>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</si>
  <si>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</si>
  <si>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</si>
  <si>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</si>
  <si>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</si>
  <si>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</si>
  <si>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</si>
  <si>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</si>
  <si>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</si>
  <si>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</si>
  <si>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</si>
  <si>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</si>
  <si>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</si>
  <si>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</si>
  <si>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</si>
  <si>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</si>
  <si>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</si>
  <si>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</si>
  <si>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</si>
  <si>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</si>
  <si>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</si>
  <si>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</si>
  <si>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</si>
  <si>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</si>
  <si>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</si>
  <si>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</si>
  <si>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</si>
  <si>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</si>
  <si>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</si>
  <si>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</si>
  <si>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</si>
  <si>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</si>
  <si>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</si>
  <si>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</si>
  <si>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</si>
  <si>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</si>
  <si>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</si>
  <si>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</si>
  <si>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</si>
  <si>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</si>
  <si>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</si>
  <si>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</si>
  <si>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</si>
  <si>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</si>
  <si>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</si>
  <si>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</si>
  <si>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</si>
  <si>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</si>
  <si>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</si>
  <si>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</si>
  <si>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</si>
  <si>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</si>
  <si>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</si>
  <si>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</si>
  <si>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</si>
  <si>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</si>
  <si>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</si>
  <si>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</si>
  <si>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</si>
  <si>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</si>
  <si>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</si>
  <si>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</si>
  <si>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</si>
  <si>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</si>
  <si>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</si>
  <si>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</si>
  <si>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</si>
  <si>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</si>
  <si>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</si>
  <si>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</si>
  <si>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</si>
  <si>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</si>
  <si>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</si>
  <si>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</si>
  <si>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</si>
  <si>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</si>
  <si>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</si>
  <si>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</si>
  <si>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</si>
  <si>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</si>
  <si>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</si>
  <si>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</si>
  <si>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</si>
  <si>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</si>
  <si>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</si>
  <si>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</si>
  <si>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</si>
  <si>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</si>
  <si>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</si>
  <si>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</si>
  <si>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</si>
  <si>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</si>
  <si>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</si>
  <si>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</si>
  <si>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</si>
  <si>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</si>
  <si>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</si>
  <si>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</si>
  <si>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</si>
  <si>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</si>
  <si>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</si>
  <si>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</si>
  <si>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</si>
  <si>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</si>
  <si>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</si>
  <si>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</si>
  <si>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</si>
  <si>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</si>
  <si>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</si>
  <si>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</si>
  <si>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</si>
  <si>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</si>
  <si>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</si>
  <si>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</si>
  <si>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</si>
  <si>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</si>
  <si>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</si>
  <si>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</si>
  <si>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</si>
  <si>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</si>
  <si>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</si>
  <si>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</si>
  <si>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</si>
  <si>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</si>
  <si>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</si>
  <si>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</si>
  <si>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</si>
  <si>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</si>
  <si>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</si>
  <si>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</si>
  <si>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</si>
  <si>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</si>
  <si>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</si>
  <si>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</si>
  <si>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</si>
  <si>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</si>
  <si>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</si>
  <si>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</si>
  <si>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</si>
  <si>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</si>
  <si>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</si>
  <si>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</si>
  <si>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</si>
  <si>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</si>
  <si>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</si>
  <si>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</si>
  <si>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</si>
  <si>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</si>
  <si>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</si>
  <si>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</si>
  <si>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</si>
  <si>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</si>
  <si>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</si>
  <si>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</si>
  <si>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</si>
  <si>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</si>
  <si>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</si>
  <si>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</si>
  <si>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</si>
  <si>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</si>
  <si>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</si>
  <si>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</si>
  <si>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</si>
  <si>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</si>
  <si>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</si>
  <si>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</si>
  <si>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</si>
  <si>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</si>
  <si>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</si>
  <si>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</si>
  <si>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</si>
  <si>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</si>
  <si>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</si>
  <si>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</si>
  <si>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</si>
  <si>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</si>
  <si>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</si>
  <si>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</si>
  <si>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</si>
  <si>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</si>
  <si>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</si>
  <si>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</si>
  <si>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</si>
  <si>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</si>
  <si>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</si>
  <si>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</si>
  <si>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</si>
  <si>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</si>
  <si>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</si>
  <si>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</si>
  <si>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</si>
  <si>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</si>
  <si>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</si>
  <si>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</si>
  <si>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</si>
  <si>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</si>
  <si>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</si>
  <si>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</si>
  <si>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</si>
  <si>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</si>
  <si>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</si>
  <si>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</si>
  <si>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</si>
  <si>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</si>
  <si>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</si>
  <si>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</si>
  <si>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</si>
  <si>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</si>
  <si>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</si>
  <si>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</si>
  <si>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</si>
  <si>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</si>
  <si>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</si>
  <si>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</si>
  <si>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</si>
  <si>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</si>
  <si>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</si>
  <si>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</si>
  <si>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</si>
  <si>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</si>
  <si>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</si>
  <si>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</si>
  <si>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</si>
  <si>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</si>
  <si>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</si>
  <si>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</si>
  <si>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</si>
  <si>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</si>
  <si>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</si>
  <si>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</si>
  <si>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</si>
  <si>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</si>
  <si>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</si>
  <si>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</si>
  <si>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</si>
  <si>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</si>
  <si>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</si>
  <si>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</si>
  <si>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</si>
  <si>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</si>
  <si>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</si>
  <si>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</si>
  <si>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</si>
  <si>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</si>
  <si>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</si>
  <si>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</si>
  <si>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</si>
  <si>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</si>
  <si>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</si>
  <si>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</si>
  <si>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</si>
  <si>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</si>
  <si>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</si>
  <si>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</si>
  <si>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</si>
  <si>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</si>
  <si>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</si>
  <si>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</si>
  <si>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</si>
  <si>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</si>
  <si>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</si>
  <si>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</si>
  <si>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</si>
  <si>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</si>
  <si>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</si>
  <si>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</si>
  <si>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</si>
  <si>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</si>
  <si>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</si>
  <si>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</si>
  <si>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</si>
  <si>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</si>
  <si>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</si>
  <si>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</si>
  <si>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</si>
  <si>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</si>
  <si>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</si>
  <si>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</si>
  <si>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</si>
  <si>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</si>
  <si>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</si>
  <si>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</si>
  <si>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</si>
  <si>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</si>
  <si>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</si>
  <si>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</si>
  <si>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</si>
  <si>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</si>
  <si>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</si>
  <si>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</si>
  <si>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</si>
  <si>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</si>
  <si>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</si>
  <si>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</si>
  <si>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</si>
  <si>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</si>
  <si>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</si>
  <si>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</si>
  <si>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</si>
  <si>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</si>
  <si>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</si>
  <si>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</si>
  <si>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</si>
  <si>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</si>
  <si>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</si>
  <si>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</si>
  <si>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</si>
  <si>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</si>
  <si>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</si>
  <si>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</si>
  <si>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</si>
  <si>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</si>
  <si>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</si>
  <si>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</si>
  <si>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</si>
  <si>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</si>
  <si>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</si>
  <si>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</si>
  <si>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</si>
  <si>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</si>
  <si>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</si>
  <si>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</si>
  <si>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</si>
  <si>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</si>
  <si>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</si>
  <si>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</si>
  <si>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</si>
  <si>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</si>
  <si>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</si>
  <si>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</si>
  <si>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</si>
  <si>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</si>
  <si>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</si>
  <si>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</si>
  <si>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</si>
  <si>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</si>
  <si>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</si>
  <si>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</si>
  <si>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</si>
  <si>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</si>
  <si>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</si>
  <si>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</si>
  <si>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</si>
  <si>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</si>
  <si>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</si>
  <si>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</si>
  <si>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</si>
  <si>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</si>
  <si>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</si>
  <si>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</si>
  <si>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</si>
  <si>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</si>
  <si>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</si>
  <si>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</si>
  <si>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</si>
  <si>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</si>
  <si>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</si>
  <si>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</si>
  <si>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</si>
  <si>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</si>
  <si>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</si>
  <si>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</si>
  <si>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</si>
  <si>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</si>
  <si>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</si>
  <si>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</si>
  <si>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</si>
  <si>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</si>
  <si>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</si>
  <si>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</si>
  <si>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</si>
  <si>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</si>
  <si>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</si>
  <si>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</si>
  <si>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</si>
  <si>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</si>
  <si>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</si>
  <si>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</si>
  <si>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</si>
  <si>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</si>
  <si>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</si>
  <si>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</si>
  <si>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</si>
  <si>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</si>
  <si>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</si>
  <si>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</si>
  <si>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</si>
  <si>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</si>
  <si>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</si>
  <si>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</si>
  <si>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</si>
  <si>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</si>
  <si>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</si>
  <si>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</si>
  <si>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</si>
  <si>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</si>
  <si>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</si>
  <si>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</si>
  <si>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</si>
  <si>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</si>
  <si>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</si>
  <si>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</si>
  <si>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</si>
  <si>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</si>
  <si>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</si>
  <si>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</si>
  <si>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</si>
  <si>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</si>
  <si>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</si>
  <si>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</si>
  <si>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</si>
  <si>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</si>
  <si>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</si>
  <si>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</si>
  <si>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</si>
  <si>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</si>
  <si>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</si>
  <si>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</si>
  <si>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</si>
  <si>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</si>
  <si>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</si>
  <si>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</si>
  <si>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</si>
  <si>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</si>
  <si>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</si>
  <si>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</si>
  <si>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</si>
  <si>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</si>
  <si>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</si>
  <si>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</si>
  <si>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</si>
  <si>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</si>
  <si>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</si>
  <si>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</si>
  <si>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</si>
  <si>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</si>
  <si>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</si>
  <si>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</si>
  <si>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</si>
  <si>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</si>
  <si>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</si>
  <si>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</si>
  <si>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</si>
  <si>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</si>
  <si>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</si>
  <si>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</si>
  <si>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</si>
  <si>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</si>
  <si>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</si>
  <si>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</si>
  <si>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</si>
  <si>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</si>
  <si>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</si>
  <si>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</si>
  <si>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</si>
  <si>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</si>
  <si>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</si>
  <si>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</si>
  <si>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</si>
  <si>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</si>
  <si>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</si>
  <si>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</si>
  <si>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</si>
  <si>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</si>
  <si>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</si>
  <si>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</si>
  <si>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</si>
  <si>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</si>
  <si>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</si>
  <si>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</si>
  <si>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</si>
  <si>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</si>
  <si>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</si>
  <si>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</si>
  <si>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</si>
  <si>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</si>
  <si>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</si>
  <si>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</si>
  <si>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</si>
  <si>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</si>
  <si>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</si>
  <si>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</si>
  <si>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</si>
  <si>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</si>
  <si>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</si>
  <si>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</si>
  <si>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</si>
  <si>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</si>
  <si>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</si>
  <si>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</si>
  <si>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</si>
  <si>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</si>
  <si>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</si>
  <si>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</si>
  <si>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</si>
  <si>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</si>
  <si>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</si>
  <si>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</si>
  <si>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</si>
  <si>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</si>
  <si>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</si>
  <si>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</si>
  <si>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</si>
  <si>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</si>
  <si>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</si>
  <si>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</si>
  <si>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</si>
  <si>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</si>
  <si>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</si>
  <si>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</si>
  <si>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</si>
  <si>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</si>
  <si>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</si>
  <si>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</si>
  <si>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</si>
  <si>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</si>
  <si>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</si>
  <si>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</si>
  <si>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</si>
  <si>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</si>
  <si>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</si>
  <si>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</si>
  <si>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</si>
  <si>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</si>
  <si>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</si>
  <si>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</si>
  <si>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</si>
  <si>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</si>
  <si>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</si>
  <si>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</si>
  <si>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</si>
  <si>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</si>
  <si>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</si>
  <si>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</si>
  <si>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</si>
  <si>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</si>
  <si>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</si>
  <si>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</si>
  <si>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</si>
  <si>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</si>
  <si>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</si>
  <si>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</si>
  <si>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</si>
  <si>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</si>
  <si>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</si>
  <si>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</si>
  <si>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</si>
  <si>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</si>
  <si>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</si>
  <si>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</si>
  <si>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</si>
  <si>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</si>
  <si>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</si>
  <si>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</si>
  <si>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</si>
  <si>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</si>
  <si>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</si>
  <si>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</si>
  <si>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</si>
  <si>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</si>
  <si>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</si>
  <si>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</si>
  <si>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</si>
  <si>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</si>
  <si>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</si>
  <si>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</si>
  <si>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</si>
  <si>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</si>
  <si>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</si>
  <si>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</si>
  <si>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</si>
  <si>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</si>
  <si>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</si>
  <si>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</si>
  <si>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</si>
  <si>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</si>
  <si>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</si>
  <si>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</si>
  <si>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</si>
  <si>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</si>
  <si>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</si>
  <si>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</si>
  <si>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</si>
  <si>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</si>
  <si>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</si>
  <si>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</si>
  <si>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</si>
  <si>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</si>
  <si>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</si>
  <si>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</si>
  <si>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</si>
  <si>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</si>
  <si>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</si>
  <si>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</si>
  <si>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</si>
  <si>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</si>
  <si>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</si>
  <si>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</si>
  <si>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</si>
  <si>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</si>
  <si>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</si>
  <si>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</si>
  <si>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</si>
  <si>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</si>
  <si>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</si>
  <si>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</si>
  <si>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</si>
  <si>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</si>
  <si>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</si>
  <si>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</si>
  <si>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</si>
  <si>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</si>
  <si>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</si>
  <si>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</si>
  <si>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</si>
  <si>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</si>
  <si>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</si>
  <si>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</si>
  <si>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</si>
  <si>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</si>
  <si>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</si>
  <si>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</si>
  <si>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</si>
  <si>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</si>
  <si>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</si>
  <si>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</si>
  <si>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</si>
  <si>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</si>
  <si>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</si>
  <si>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</si>
  <si>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</si>
  <si>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</si>
  <si>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</si>
  <si>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</si>
  <si>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</si>
  <si>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</si>
  <si>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</si>
  <si>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</si>
  <si>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</si>
  <si>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</si>
  <si>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</si>
  <si>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</si>
  <si>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</si>
  <si>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</si>
  <si>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</si>
  <si>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</si>
  <si>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</si>
  <si>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</si>
  <si>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</si>
  <si>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</si>
  <si>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</si>
  <si>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</si>
  <si>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</si>
  <si>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</si>
  <si>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</si>
  <si>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</si>
  <si>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</si>
  <si>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</si>
  <si>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</si>
  <si>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</si>
  <si>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</si>
  <si>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</si>
  <si>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</si>
  <si>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</si>
  <si>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</si>
  <si>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</si>
  <si>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</si>
  <si>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</si>
  <si>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</si>
  <si>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</si>
  <si>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</si>
  <si>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</si>
  <si>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</si>
  <si>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</si>
  <si>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</si>
  <si>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</si>
  <si>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</si>
  <si>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</si>
  <si>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</si>
  <si>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</si>
  <si>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</si>
  <si>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</si>
  <si>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</si>
  <si>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</si>
  <si>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</si>
  <si>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</si>
  <si>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</si>
  <si>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</si>
  <si>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</si>
  <si>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</si>
  <si>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</si>
  <si>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</si>
  <si>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</si>
  <si>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</si>
  <si>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</si>
  <si>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</si>
  <si>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</si>
  <si>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</si>
  <si>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</si>
  <si>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</si>
  <si>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</si>
  <si>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</si>
  <si>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</si>
  <si>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</si>
  <si>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</si>
  <si>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</si>
  <si>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</si>
  <si>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</si>
  <si>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</si>
  <si>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</si>
  <si>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</si>
  <si>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</si>
  <si>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</si>
  <si>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</si>
  <si>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</si>
  <si>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</si>
  <si>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</si>
  <si>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</si>
  <si>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</si>
  <si>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</si>
  <si>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</si>
  <si>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</si>
  <si>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</si>
  <si>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</si>
  <si>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</si>
  <si>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</si>
  <si>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</si>
  <si>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</si>
  <si>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</si>
  <si>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</si>
  <si>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</si>
  <si>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</si>
  <si>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</si>
  <si>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</si>
  <si>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</si>
  <si>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</si>
  <si>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</si>
  <si>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</si>
  <si>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</si>
  <si>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</si>
  <si>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</si>
  <si>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</si>
  <si>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</si>
  <si>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</si>
  <si>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</si>
  <si>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</si>
  <si>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</si>
  <si>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</si>
  <si>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</si>
  <si>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</si>
  <si>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</si>
  <si>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</si>
  <si>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</si>
  <si>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</si>
  <si>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</si>
  <si>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</si>
  <si>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</si>
  <si>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</si>
  <si>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</si>
  <si>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</si>
  <si>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</si>
  <si>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</si>
  <si>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</si>
  <si>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</si>
  <si>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</si>
  <si>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</si>
  <si>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</si>
  <si>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</si>
  <si>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</si>
  <si>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</si>
  <si>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</si>
  <si>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</si>
  <si>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</si>
  <si>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</si>
  <si>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</si>
  <si>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</si>
  <si>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</si>
  <si>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</si>
  <si>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</si>
  <si>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</si>
  <si>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</si>
  <si>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</si>
  <si>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</si>
  <si>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</si>
  <si>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</si>
  <si>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</si>
  <si>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</si>
  <si>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</si>
  <si>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</si>
  <si>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</si>
  <si>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</si>
  <si>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</si>
  <si>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</si>
  <si>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</si>
  <si>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</si>
  <si>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</si>
  <si>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</si>
  <si>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</si>
  <si>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</si>
  <si>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</si>
  <si>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</si>
  <si>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</si>
  <si>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</si>
  <si>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</si>
  <si>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</si>
  <si>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</si>
  <si>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</si>
  <si>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</si>
  <si>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</si>
  <si>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</si>
  <si>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</si>
  <si>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</si>
  <si>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</si>
  <si>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</si>
  <si>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</si>
  <si>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</si>
  <si>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</si>
  <si>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</si>
  <si>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</si>
  <si>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</si>
  <si>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</si>
  <si>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</si>
  <si>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</si>
  <si>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</si>
  <si>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</si>
  <si>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</si>
  <si>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</si>
  <si>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</si>
  <si>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</si>
  <si>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</si>
  <si>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</si>
  <si>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</si>
  <si>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</si>
  <si>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</si>
  <si>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</si>
  <si>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</si>
  <si>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</si>
  <si>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</si>
  <si>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</si>
  <si>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</si>
  <si>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</si>
  <si>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</si>
  <si>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</si>
  <si>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</si>
  <si>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</si>
  <si>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</si>
  <si>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</si>
  <si>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</si>
  <si>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</si>
  <si>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</si>
  <si>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</si>
  <si>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</si>
  <si>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</si>
  <si>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</si>
  <si>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</si>
  <si>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</si>
  <si>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</si>
  <si>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</si>
  <si>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</si>
  <si>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</si>
  <si>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</si>
  <si>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</si>
  <si>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</si>
  <si>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</si>
  <si>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</si>
  <si>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</si>
  <si>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</si>
  <si>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</si>
  <si>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</si>
  <si>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</si>
  <si>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</si>
  <si>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</si>
  <si>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</si>
  <si>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</si>
  <si>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</si>
  <si>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</si>
  <si>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</si>
  <si>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</si>
  <si>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</si>
  <si>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</si>
  <si>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</si>
  <si>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</si>
  <si>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</si>
  <si>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</si>
  <si>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</si>
  <si>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</si>
  <si>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</si>
  <si>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</si>
  <si>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</si>
  <si>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</si>
  <si>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</si>
  <si>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</si>
  <si>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</si>
  <si>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</si>
  <si>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</si>
  <si>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</si>
  <si>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</si>
  <si>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</si>
  <si>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</si>
  <si>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</si>
  <si>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</si>
  <si>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</si>
  <si>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</si>
  <si>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</si>
  <si>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</si>
  <si>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</si>
  <si>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</si>
  <si>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</si>
  <si>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</si>
  <si>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</si>
  <si>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</si>
  <si>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</si>
  <si>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</si>
  <si>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</si>
  <si>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</si>
  <si>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</si>
  <si>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</si>
  <si>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</si>
  <si>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</si>
  <si>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</si>
  <si>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</si>
  <si>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</si>
  <si>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</si>
  <si>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</si>
  <si>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</si>
  <si>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</si>
  <si>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</si>
  <si>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</si>
  <si>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</si>
  <si>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</si>
  <si>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</si>
  <si>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</si>
  <si>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</si>
  <si>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</si>
  <si>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</si>
  <si>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</si>
  <si>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</si>
  <si>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</si>
  <si>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</si>
  <si>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</si>
  <si>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</si>
  <si>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</si>
  <si>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</si>
  <si>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</si>
  <si>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</si>
  <si>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</si>
  <si>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</si>
  <si>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</si>
  <si>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</si>
  <si>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</si>
  <si>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</si>
  <si>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</si>
  <si>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</si>
  <si>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</si>
  <si>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</si>
  <si>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</si>
  <si>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</si>
  <si>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</si>
  <si>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</si>
  <si>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</si>
  <si>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</si>
  <si>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</si>
  <si>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</si>
  <si>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</si>
  <si>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</si>
  <si>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</si>
  <si>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</si>
  <si>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</si>
  <si>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</si>
  <si>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</si>
  <si>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</si>
  <si>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</si>
  <si>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</si>
  <si>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</si>
  <si>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</si>
  <si>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</si>
  <si>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</si>
  <si>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</si>
  <si>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</si>
  <si>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</si>
  <si>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</si>
  <si>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</si>
  <si>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</si>
  <si>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</si>
  <si>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</si>
  <si>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</si>
  <si>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</si>
  <si>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</si>
  <si>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</si>
  <si>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</si>
  <si>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</si>
  <si>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</si>
  <si>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</si>
  <si>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</si>
  <si>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</si>
  <si>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</si>
  <si>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</si>
  <si>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</si>
  <si>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</si>
  <si>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</si>
  <si>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</si>
  <si>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</si>
  <si>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</si>
  <si>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</si>
  <si>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</si>
  <si>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</si>
  <si>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</si>
  <si>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</si>
  <si>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</si>
  <si>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</si>
  <si>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</si>
  <si>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</si>
  <si>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</si>
  <si>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</si>
  <si>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</si>
  <si>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</si>
  <si>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</si>
  <si>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</si>
  <si>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</si>
  <si>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</si>
  <si>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</si>
  <si>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</si>
  <si>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</si>
  <si>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</si>
  <si>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</si>
  <si>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</si>
  <si>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</si>
  <si>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</si>
  <si>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</si>
  <si>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</si>
  <si>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</si>
  <si>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</si>
  <si>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</si>
  <si>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</si>
  <si>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</si>
  <si>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</si>
  <si>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</si>
  <si>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</si>
  <si>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</si>
  <si>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</si>
  <si>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</si>
  <si>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</si>
  <si>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</si>
  <si>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</si>
  <si>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</si>
  <si>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</si>
  <si>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</si>
  <si>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</si>
  <si>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</si>
  <si>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</si>
  <si>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</si>
  <si>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</si>
  <si>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</si>
  <si>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</si>
  <si>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</si>
  <si>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</si>
  <si>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</si>
  <si>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</si>
  <si>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</si>
  <si>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</si>
  <si>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</si>
  <si>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</si>
  <si>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</si>
  <si>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</si>
  <si>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</si>
  <si>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</si>
  <si>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</si>
  <si>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</si>
  <si>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</si>
  <si>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</si>
  <si>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</si>
  <si>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</si>
  <si>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</si>
  <si>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</si>
  <si>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</si>
  <si>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</si>
  <si>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</si>
  <si>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</si>
  <si>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</si>
  <si>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</si>
  <si>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</si>
  <si>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</si>
  <si>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</si>
  <si>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</si>
  <si>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</si>
  <si>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</si>
  <si>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</si>
  <si>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</si>
  <si>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</si>
  <si>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</si>
  <si>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</si>
  <si>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</si>
  <si>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</si>
  <si>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</si>
  <si>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</si>
  <si>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</si>
  <si>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</si>
  <si>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</si>
  <si>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</si>
  <si>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</si>
  <si>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</si>
  <si>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</si>
  <si>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</si>
  <si>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</si>
  <si>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</si>
  <si>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</si>
  <si>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</si>
  <si>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</si>
  <si>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</si>
  <si>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</si>
  <si>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</si>
  <si>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</si>
  <si>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</si>
  <si>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</si>
  <si>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</si>
  <si>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</si>
  <si>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</si>
  <si>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</si>
  <si>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</si>
  <si>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</si>
  <si>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</si>
  <si>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</si>
  <si>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</si>
  <si>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</si>
  <si>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</si>
  <si>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</si>
  <si>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</si>
  <si>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</si>
  <si>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</si>
  <si>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</si>
  <si>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</si>
  <si>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</si>
  <si>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</si>
  <si>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</si>
  <si>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</si>
  <si>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</si>
  <si>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</si>
  <si>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</si>
  <si>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</si>
  <si>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</si>
  <si>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</si>
  <si>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</si>
  <si>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</si>
  <si>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</si>
  <si>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</si>
  <si>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</si>
  <si>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</si>
  <si>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</si>
  <si>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</si>
  <si>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</si>
  <si>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</si>
  <si>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</si>
  <si>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</si>
  <si>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</si>
  <si>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</si>
  <si>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</si>
  <si>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</si>
  <si>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</si>
  <si>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</si>
  <si>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</si>
  <si>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</si>
  <si>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</si>
  <si>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</si>
  <si>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</si>
  <si>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</si>
  <si>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</si>
  <si>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</si>
  <si>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</si>
  <si>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</si>
  <si>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</si>
  <si>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</si>
  <si>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</si>
  <si>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</si>
  <si>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</si>
  <si>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</si>
  <si>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</si>
  <si>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</si>
  <si>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</si>
  <si>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</si>
  <si>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</si>
  <si>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</si>
  <si>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</si>
  <si>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</si>
  <si>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</si>
  <si>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</si>
  <si>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</si>
  <si>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</si>
  <si>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</si>
  <si>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</si>
  <si>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</si>
  <si>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</si>
  <si>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</si>
  <si>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</si>
  <si>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</si>
  <si>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</si>
  <si>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</si>
  <si>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</si>
  <si>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</si>
  <si>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</si>
  <si>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</si>
  <si>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</si>
  <si>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</si>
  <si>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</si>
  <si>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</si>
  <si>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</si>
  <si>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</si>
  <si>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</si>
  <si>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</si>
  <si>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</si>
  <si>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</si>
  <si>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</si>
  <si>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</si>
  <si>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</si>
  <si>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</si>
  <si>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</si>
  <si>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</si>
  <si>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</si>
  <si>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</si>
  <si>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</si>
  <si>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</si>
  <si>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</si>
  <si>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</si>
  <si>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</si>
  <si>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</si>
  <si>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</si>
  <si>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</si>
  <si>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</si>
  <si>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</si>
  <si>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</si>
  <si>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</si>
  <si>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</si>
  <si>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</si>
  <si>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</si>
  <si>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</si>
  <si>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</si>
  <si>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</si>
  <si>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</si>
  <si>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</si>
  <si>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</si>
  <si>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</si>
  <si>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</si>
  <si>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</si>
  <si>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</si>
  <si>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</si>
  <si>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</si>
  <si>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</si>
  <si>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</si>
  <si>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</si>
  <si>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</si>
  <si>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</si>
  <si>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</si>
  <si>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</si>
  <si>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</si>
  <si>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</si>
  <si>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</si>
  <si>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</si>
  <si>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</si>
  <si>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</si>
  <si>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</si>
  <si>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</si>
  <si>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</si>
  <si>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</si>
  <si>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</si>
  <si>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</si>
  <si>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</si>
  <si>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</si>
  <si>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</si>
  <si>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</si>
  <si>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</si>
  <si>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</si>
  <si>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</si>
  <si>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</si>
  <si>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</si>
  <si>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</si>
  <si>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</si>
  <si>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</si>
  <si>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</si>
  <si>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</si>
  <si>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</si>
  <si>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</si>
  <si>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</si>
  <si>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</si>
  <si>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</si>
  <si>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</si>
  <si>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</si>
  <si>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</si>
  <si>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</si>
  <si>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</si>
  <si>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</si>
  <si>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</si>
  <si>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</si>
  <si>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</si>
  <si>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</si>
  <si>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</si>
  <si>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</si>
  <si>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</si>
  <si>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</si>
  <si>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</si>
  <si>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</si>
  <si>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</si>
  <si>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</si>
  <si>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</si>
  <si>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</si>
  <si>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</si>
  <si>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</si>
  <si>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</si>
  <si>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</si>
  <si>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</si>
  <si>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</si>
  <si>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</si>
  <si>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</si>
  <si>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</si>
  <si>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</si>
  <si>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</si>
  <si>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</si>
  <si>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</si>
  <si>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</si>
  <si>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</si>
  <si>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</si>
  <si>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</si>
  <si>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</si>
  <si>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</si>
  <si>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</si>
  <si>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</si>
  <si>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</si>
  <si>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</si>
  <si>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</si>
  <si>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</si>
  <si>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</si>
  <si>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</si>
  <si>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</si>
  <si>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</si>
  <si>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</si>
  <si>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</si>
  <si>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</si>
  <si>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</si>
  <si>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</si>
  <si>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</si>
  <si>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</si>
  <si>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</si>
  <si>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</si>
  <si>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</si>
  <si>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</si>
  <si>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</si>
  <si>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</si>
  <si>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</si>
  <si>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</si>
  <si>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</si>
  <si>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</si>
  <si>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</si>
  <si>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</si>
  <si>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</si>
  <si>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</si>
  <si>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</si>
  <si>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</si>
  <si>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</si>
  <si>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</si>
  <si>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</si>
  <si>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</si>
  <si>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</si>
  <si>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</si>
  <si>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</si>
  <si>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</si>
  <si>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</si>
  <si>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</si>
  <si>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</si>
  <si>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</si>
  <si>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</si>
  <si>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</si>
  <si>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</si>
  <si>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</si>
  <si>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</si>
  <si>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</si>
  <si>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</si>
  <si>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</si>
  <si>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</si>
  <si>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</si>
  <si>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</si>
  <si>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</si>
  <si>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</si>
  <si>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</si>
  <si>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</si>
  <si>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</si>
  <si>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</si>
  <si>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</si>
  <si>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</si>
  <si>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</si>
  <si>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</si>
  <si>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</si>
  <si>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</si>
  <si>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</si>
  <si>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</si>
  <si>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</si>
  <si>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</si>
  <si>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</si>
  <si>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</si>
  <si>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</si>
  <si>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</si>
  <si>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</si>
  <si>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</si>
  <si>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</si>
  <si>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</si>
  <si>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</si>
  <si>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</si>
  <si>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</si>
  <si>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</si>
  <si>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</si>
  <si>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</si>
  <si>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</si>
  <si>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</si>
  <si>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</si>
  <si>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</si>
  <si>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</si>
  <si>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</si>
  <si>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</si>
  <si>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</si>
  <si>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</si>
  <si>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</si>
  <si>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</si>
  <si>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</si>
  <si>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</si>
  <si>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</si>
  <si>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</si>
  <si>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</si>
  <si>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</si>
  <si>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</si>
  <si>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</si>
  <si>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</si>
  <si>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</si>
  <si>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</si>
  <si>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</si>
  <si>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</si>
  <si>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</si>
  <si>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</si>
  <si>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</si>
  <si>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</si>
  <si>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</si>
  <si>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</si>
  <si>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</si>
  <si>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</si>
  <si>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</si>
  <si>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</si>
  <si>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</si>
  <si>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</si>
  <si>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</si>
  <si>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</si>
  <si>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</si>
  <si>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</si>
  <si>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</si>
  <si>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</si>
  <si>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</si>
  <si>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</si>
  <si>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</si>
  <si>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</si>
  <si>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</si>
  <si>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</si>
  <si>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</si>
  <si>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</si>
  <si>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</si>
  <si>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</si>
  <si>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</si>
  <si>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</si>
  <si>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</si>
  <si>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</si>
  <si>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</si>
  <si>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</si>
  <si>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</si>
  <si>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</si>
  <si>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</si>
  <si>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</si>
  <si>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</si>
  <si>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</si>
  <si>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</si>
  <si>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</si>
  <si>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</si>
  <si>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</si>
  <si>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</si>
  <si>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</si>
  <si>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</si>
  <si>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</si>
  <si>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</si>
  <si>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</si>
  <si>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</si>
  <si>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</si>
  <si>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</si>
  <si>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</si>
  <si>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</si>
  <si>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</si>
  <si>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</si>
  <si>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</si>
  <si>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</si>
  <si>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</si>
  <si>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</si>
  <si>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</si>
  <si>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</si>
  <si>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</si>
  <si>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</si>
  <si>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</si>
  <si>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</si>
  <si>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</si>
  <si>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</si>
  <si>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</si>
  <si>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</si>
  <si>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</si>
  <si>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</si>
  <si>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</si>
  <si>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</si>
  <si>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</si>
  <si>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</si>
  <si>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</si>
  <si>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</si>
  <si>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</si>
  <si>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</si>
  <si>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</si>
  <si>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</si>
  <si>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</si>
  <si>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</si>
  <si>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</si>
  <si>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</si>
  <si>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</si>
  <si>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</si>
  <si>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</si>
  <si>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</si>
  <si>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</si>
  <si>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</si>
  <si>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</si>
  <si>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</si>
  <si>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</si>
  <si>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</si>
  <si>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</si>
  <si>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</si>
  <si>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</si>
  <si>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</si>
  <si>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</si>
  <si>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</si>
  <si>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</si>
  <si>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</si>
  <si>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</si>
  <si>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</si>
  <si>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</si>
  <si>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</si>
  <si>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</si>
  <si>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</si>
  <si>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</si>
  <si>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</si>
  <si>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</si>
  <si>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</si>
  <si>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</si>
  <si>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</si>
  <si>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</si>
  <si>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</si>
  <si>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</si>
  <si>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</si>
  <si>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</si>
  <si>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</si>
  <si>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</si>
  <si>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</si>
  <si>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</si>
  <si>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</si>
  <si>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</si>
  <si>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</si>
  <si>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</si>
  <si>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</si>
  <si>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</si>
  <si>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</si>
  <si>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</si>
  <si>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</si>
  <si>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</si>
  <si>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</si>
  <si>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</si>
  <si>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</si>
  <si>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</si>
  <si>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</si>
  <si>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</si>
  <si>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</si>
  <si>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</si>
  <si>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</si>
  <si>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</si>
  <si>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</si>
  <si>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</si>
  <si>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</si>
  <si>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</si>
  <si>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</si>
  <si>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</si>
  <si>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</si>
  <si>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</si>
  <si>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</si>
  <si>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</si>
  <si>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</si>
  <si>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</si>
  <si>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</si>
  <si>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</si>
  <si>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</si>
  <si>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</si>
  <si>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</si>
  <si>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</si>
  <si>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</si>
  <si>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</si>
  <si>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</si>
  <si>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</si>
  <si>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</si>
  <si>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</si>
  <si>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</si>
  <si>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</si>
  <si>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</si>
  <si>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</si>
  <si>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</si>
  <si>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</si>
  <si>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</si>
  <si>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</si>
  <si>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</si>
  <si>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</si>
  <si>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</si>
  <si>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</si>
  <si>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</si>
  <si>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</si>
  <si>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</si>
  <si>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</si>
  <si>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</si>
  <si>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</si>
  <si>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</si>
  <si>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</si>
  <si>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</si>
  <si>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</si>
  <si>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</si>
  <si>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</si>
  <si>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</si>
  <si>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</si>
  <si>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</si>
  <si>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</si>
  <si>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</si>
  <si>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</si>
  <si>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</si>
  <si>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</si>
  <si>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</si>
  <si>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</si>
  <si>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</si>
  <si>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</si>
  <si>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</si>
  <si>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</si>
  <si>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</si>
  <si>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</si>
  <si>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</si>
  <si>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</si>
  <si>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</si>
  <si>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</si>
  <si>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</si>
  <si>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</si>
  <si>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</si>
  <si>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</si>
  <si>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</si>
  <si>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</si>
  <si>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</si>
  <si>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</si>
  <si>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</si>
  <si>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</si>
  <si>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</si>
  <si>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</si>
  <si>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</si>
  <si>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</si>
  <si>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</si>
  <si>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</si>
  <si>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</si>
  <si>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</si>
  <si>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</si>
  <si>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</si>
  <si>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</si>
  <si>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</si>
  <si>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</si>
  <si>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</si>
  <si>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</si>
  <si>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</si>
  <si>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</si>
  <si>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</si>
  <si>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</si>
  <si>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</si>
  <si>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</si>
  <si>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</si>
  <si>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</si>
  <si>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</si>
  <si>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</si>
  <si>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</si>
  <si>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</si>
  <si>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</si>
  <si>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</si>
  <si>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</si>
  <si>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</si>
  <si>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</si>
  <si>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</si>
  <si>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</si>
  <si>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</si>
  <si>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</si>
  <si>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</si>
  <si>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</si>
  <si>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</si>
  <si>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</si>
  <si>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</si>
  <si>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</si>
  <si>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</si>
  <si>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</si>
  <si>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</si>
  <si>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</si>
  <si>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</si>
  <si>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</si>
  <si>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</si>
  <si>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</si>
  <si>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</si>
  <si>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</si>
  <si>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</si>
  <si>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</si>
  <si>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</si>
  <si>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</si>
  <si>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</si>
  <si>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</si>
  <si>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</si>
  <si>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</si>
  <si>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</si>
  <si>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</si>
  <si>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</si>
  <si>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</si>
  <si>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</si>
  <si>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</si>
  <si>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</si>
  <si>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</si>
  <si>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</si>
  <si>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</si>
  <si>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</si>
  <si>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</si>
  <si>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</si>
  <si>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</si>
  <si>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</si>
  <si>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</si>
  <si>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</si>
  <si>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</si>
  <si>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</si>
  <si>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</si>
  <si>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</si>
  <si>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</si>
  <si>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</si>
  <si>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</si>
  <si>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</si>
  <si>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</si>
  <si>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</si>
  <si>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</si>
  <si>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</si>
  <si>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</si>
  <si>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</si>
  <si>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</si>
  <si>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</si>
  <si>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</si>
  <si>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</si>
  <si>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</si>
  <si>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</si>
  <si>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</si>
  <si>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</si>
  <si>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</si>
  <si>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</si>
  <si>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</si>
  <si>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</si>
  <si>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</si>
  <si>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</si>
  <si>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</si>
  <si>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</si>
  <si>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</si>
  <si>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</si>
  <si>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</si>
  <si>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</si>
  <si>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</si>
  <si>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</si>
  <si>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</si>
  <si>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</si>
  <si>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</si>
  <si>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</si>
  <si>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</si>
  <si>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</si>
  <si>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</si>
  <si>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</si>
  <si>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</si>
  <si>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</si>
  <si>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</si>
  <si>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</si>
  <si>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</si>
  <si>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</si>
  <si>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</si>
  <si>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</si>
  <si>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</si>
  <si>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</si>
  <si>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</si>
  <si>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</si>
  <si>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</si>
  <si>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</si>
  <si>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</si>
  <si>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</si>
  <si>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</si>
  <si>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</si>
  <si>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</si>
  <si>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</si>
  <si>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</si>
  <si>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</si>
  <si>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</si>
  <si>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</si>
  <si>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</si>
  <si>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</si>
  <si>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</si>
  <si>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</si>
  <si>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</si>
  <si>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</si>
  <si>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</si>
  <si>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</si>
  <si>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</si>
  <si>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</si>
  <si>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</si>
  <si>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</si>
  <si>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</si>
  <si>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</si>
  <si>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</si>
  <si>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</si>
  <si>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</si>
  <si>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</si>
  <si>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</si>
  <si>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</si>
  <si>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</si>
  <si>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</si>
  <si>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</si>
  <si>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</si>
  <si>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</si>
  <si>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</si>
  <si>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</si>
  <si>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</si>
  <si>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</si>
  <si>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</si>
  <si>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</si>
  <si>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</si>
  <si>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</si>
  <si>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</si>
  <si>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</si>
  <si>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</si>
  <si>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</si>
  <si>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</si>
  <si>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</si>
  <si>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</si>
  <si>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</si>
  <si>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</si>
  <si>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</si>
  <si>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</si>
  <si>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</si>
  <si>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</si>
  <si>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</si>
  <si>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</si>
  <si>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</si>
  <si>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</si>
  <si>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</si>
  <si>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</si>
  <si>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</si>
  <si>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</si>
  <si>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</si>
  <si>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</si>
  <si>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</si>
  <si>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</si>
  <si>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</si>
  <si>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</si>
  <si>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</si>
  <si>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</si>
  <si>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</si>
  <si>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</si>
  <si>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</si>
  <si>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</si>
  <si>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</si>
  <si>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</si>
  <si>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</si>
  <si>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</si>
  <si>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</si>
  <si>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</si>
  <si>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</si>
  <si>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</si>
  <si>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</si>
  <si>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</si>
  <si>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</si>
  <si>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</si>
  <si>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</si>
  <si>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</si>
  <si>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</si>
  <si>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</si>
  <si>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</si>
  <si>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</si>
  <si>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</si>
  <si>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</si>
  <si>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</si>
  <si>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</si>
  <si>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</si>
  <si>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</si>
  <si>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</si>
  <si>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</si>
  <si>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</si>
  <si>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</si>
  <si>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</si>
  <si>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</si>
  <si>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</si>
  <si>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</si>
  <si>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</si>
  <si>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</si>
  <si>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</si>
  <si>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</si>
  <si>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</si>
  <si>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</si>
  <si>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</si>
  <si>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</si>
  <si>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</si>
  <si>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</si>
  <si>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</si>
  <si>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</si>
  <si>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</si>
  <si>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</si>
  <si>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</si>
  <si>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</si>
  <si>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</si>
  <si>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</si>
  <si>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</si>
  <si>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</si>
  <si>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</si>
  <si>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</si>
  <si>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</si>
  <si>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</si>
  <si>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</si>
  <si>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</si>
  <si>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</si>
  <si>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</si>
  <si>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</si>
  <si>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</si>
  <si>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</si>
  <si>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</si>
  <si>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</si>
  <si>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</si>
  <si>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</si>
  <si>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</si>
  <si>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</si>
  <si>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</si>
  <si>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</si>
  <si>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</si>
  <si>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</si>
  <si>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</si>
  <si>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</si>
  <si>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</si>
  <si>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</si>
  <si>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</si>
  <si>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</si>
  <si>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</si>
  <si>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</si>
  <si>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</si>
  <si>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</si>
  <si>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</si>
  <si>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</si>
  <si>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</si>
  <si>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</si>
  <si>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</si>
  <si>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</si>
  <si>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</si>
  <si>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</si>
  <si>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</si>
  <si>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</si>
  <si>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</si>
  <si>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</si>
  <si>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</si>
  <si>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</si>
  <si>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</si>
  <si>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</si>
  <si>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</si>
  <si>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</si>
  <si>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</si>
  <si>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</si>
  <si>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</si>
  <si>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</si>
  <si>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</si>
  <si>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</si>
  <si>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</si>
  <si>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</si>
  <si>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</si>
  <si>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</si>
  <si>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</si>
  <si>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</si>
  <si>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</si>
  <si>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</si>
  <si>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</si>
  <si>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</si>
  <si>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</si>
  <si>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</si>
  <si>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</si>
  <si>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</si>
  <si>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</si>
  <si>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</si>
  <si>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</si>
  <si>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</si>
  <si>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</si>
  <si>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</si>
  <si>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</si>
  <si>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</si>
  <si>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</si>
  <si>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</si>
  <si>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</si>
  <si>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</si>
  <si>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</si>
  <si>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</si>
  <si>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</si>
  <si>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</si>
  <si>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</si>
  <si>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</si>
  <si>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</si>
  <si>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</si>
  <si>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</si>
  <si>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</si>
  <si>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</si>
  <si>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</si>
  <si>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</si>
  <si>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</si>
  <si>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</si>
  <si>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</si>
  <si>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</si>
  <si>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</si>
  <si>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</si>
  <si>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</si>
  <si>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</si>
  <si>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</si>
  <si>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</si>
  <si>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</si>
  <si>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</si>
  <si>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</si>
  <si>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</si>
  <si>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</si>
  <si>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</si>
  <si>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</si>
  <si>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</si>
  <si>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</si>
  <si>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</si>
  <si>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</si>
  <si>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</si>
  <si>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</si>
  <si>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</si>
  <si>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</si>
  <si>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</si>
  <si>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</si>
  <si>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</si>
  <si>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</si>
  <si>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</si>
  <si>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</si>
  <si>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</si>
  <si>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</si>
  <si>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</si>
  <si>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</si>
  <si>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</si>
  <si>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</si>
  <si>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</si>
  <si>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</si>
  <si>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</si>
  <si>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</si>
  <si>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</si>
  <si>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</si>
  <si>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</si>
  <si>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</si>
  <si>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</si>
  <si>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</si>
  <si>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</si>
  <si>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</si>
  <si>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</si>
  <si>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</si>
  <si>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</si>
  <si>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</si>
  <si>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</si>
  <si>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</si>
  <si>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</si>
  <si>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</si>
  <si>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</si>
  <si>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</si>
  <si>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</si>
  <si>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</si>
  <si>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</si>
  <si>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</si>
  <si>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</si>
  <si>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</si>
  <si>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</si>
  <si>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</si>
  <si>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</si>
  <si>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</si>
  <si>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</si>
  <si>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</si>
  <si>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</si>
  <si>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</si>
  <si>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</si>
  <si>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</si>
  <si>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</si>
  <si>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</si>
  <si>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</si>
  <si>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</si>
  <si>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</si>
  <si>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</si>
  <si>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</si>
  <si>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</si>
  <si>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</si>
  <si>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</si>
  <si>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</si>
  <si>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</si>
  <si>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</si>
  <si>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</si>
  <si>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</si>
  <si>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</si>
  <si>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</si>
  <si>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</si>
  <si>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</si>
  <si>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</si>
  <si>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</si>
  <si>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</si>
  <si>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</si>
  <si>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</si>
  <si>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</si>
  <si>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</si>
  <si>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</si>
  <si>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</si>
  <si>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</si>
  <si>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</si>
  <si>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</si>
  <si>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</si>
  <si>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</si>
  <si>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</si>
  <si>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</si>
  <si>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</si>
  <si>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</si>
  <si>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</si>
  <si>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</si>
  <si>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</si>
  <si>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</si>
  <si>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</si>
  <si>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</si>
  <si>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</si>
  <si>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</si>
  <si>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</si>
  <si>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</si>
  <si>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</si>
  <si>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</si>
  <si>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</si>
  <si>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</si>
  <si>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</si>
  <si>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</si>
  <si>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</si>
  <si>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</si>
  <si>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</si>
  <si>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</si>
  <si>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</si>
  <si>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</si>
  <si>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</si>
  <si>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</si>
  <si>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</si>
  <si>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</si>
  <si>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</si>
  <si>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</si>
  <si>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</si>
  <si>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</si>
  <si>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</si>
  <si>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</si>
  <si>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</si>
  <si>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</si>
  <si>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</si>
  <si>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</si>
  <si>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</si>
  <si>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</si>
  <si>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</si>
  <si>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</si>
  <si>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</si>
  <si>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</si>
  <si>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</si>
  <si>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</si>
  <si>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</si>
  <si>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</si>
  <si>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</si>
  <si>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</si>
  <si>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</si>
  <si>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</si>
  <si>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</si>
  <si>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</si>
  <si>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</si>
  <si>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</si>
  <si>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</si>
  <si>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</si>
  <si>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</si>
  <si>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</si>
  <si>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</si>
  <si>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</si>
  <si>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</si>
  <si>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</si>
  <si>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</si>
  <si>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</si>
  <si>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</si>
  <si>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</si>
  <si>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</si>
  <si>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</si>
  <si>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</si>
  <si>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</si>
  <si>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</si>
  <si>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</si>
  <si>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</si>
  <si>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</si>
  <si>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</si>
  <si>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</si>
  <si>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</si>
  <si>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</si>
  <si>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</si>
  <si>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</si>
  <si>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</si>
  <si>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</si>
  <si>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</si>
  <si>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</si>
  <si>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</si>
  <si>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</si>
  <si>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</si>
  <si>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</si>
  <si>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</si>
  <si>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</si>
  <si>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</si>
  <si>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</si>
  <si>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</si>
  <si>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</si>
  <si>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</si>
  <si>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</si>
  <si>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</si>
  <si>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</si>
  <si>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</si>
  <si>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</si>
  <si>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</si>
  <si>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</si>
  <si>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</si>
  <si>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</si>
  <si>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</si>
  <si>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</si>
  <si>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</si>
  <si>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</si>
  <si>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</si>
  <si>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</si>
  <si>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</si>
  <si>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</si>
  <si>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</si>
  <si>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</si>
  <si>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</si>
  <si>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</si>
  <si>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</si>
  <si>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</si>
  <si>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</si>
  <si>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</si>
  <si>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</si>
  <si>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</si>
  <si>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</si>
  <si>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</si>
  <si>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</si>
  <si>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</si>
  <si>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</si>
  <si>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</si>
  <si>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</si>
  <si>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</si>
  <si>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</si>
  <si>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</si>
  <si>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</si>
  <si>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</si>
  <si>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</si>
  <si>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</si>
  <si>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</si>
  <si>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</si>
  <si>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</si>
  <si>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</si>
  <si>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</si>
  <si>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</si>
  <si>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</si>
  <si>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</si>
  <si>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</si>
  <si>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</si>
  <si>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</si>
  <si>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</si>
  <si>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</si>
  <si>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</si>
  <si>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</si>
  <si>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</si>
  <si>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</si>
  <si>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</si>
  <si>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</si>
  <si>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</si>
  <si>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</si>
  <si>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</si>
  <si>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</si>
  <si>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</si>
  <si>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</si>
  <si>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</si>
  <si>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</si>
  <si>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</si>
  <si>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</si>
  <si>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</si>
  <si>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</si>
  <si>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</si>
  <si>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</si>
  <si>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</si>
  <si>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</si>
  <si>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</si>
  <si>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</si>
  <si>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</si>
  <si>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</si>
  <si>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</si>
  <si>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</si>
  <si>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</si>
  <si>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</si>
  <si>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</si>
  <si>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</si>
  <si>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</si>
  <si>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</si>
  <si>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</si>
  <si>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</si>
  <si>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</si>
  <si>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</si>
  <si>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</si>
  <si>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</si>
  <si>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</si>
  <si>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</si>
  <si>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</si>
  <si>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</si>
  <si>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</si>
  <si>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</si>
  <si>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</si>
  <si>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</si>
  <si>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</si>
  <si>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</si>
  <si>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</si>
  <si>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</si>
  <si>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</si>
  <si>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</si>
  <si>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</si>
  <si>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</si>
  <si>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</si>
  <si>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</si>
  <si>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</si>
  <si>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</si>
  <si>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</si>
  <si>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</si>
  <si>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</si>
  <si>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</si>
  <si>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</si>
  <si>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</si>
  <si>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</si>
  <si>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</si>
  <si>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</si>
  <si>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</si>
  <si>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</si>
  <si>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</si>
  <si>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</si>
  <si>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</si>
  <si>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</si>
  <si>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</si>
  <si>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</si>
  <si>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</si>
  <si>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</si>
  <si>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</si>
  <si>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</si>
  <si>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</si>
  <si>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</si>
  <si>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</si>
  <si>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</si>
  <si>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</si>
  <si>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</si>
  <si>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</si>
  <si>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</si>
  <si>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</si>
  <si>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</si>
  <si>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</si>
  <si>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</si>
  <si>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</si>
  <si>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</si>
  <si>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</si>
  <si>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</si>
  <si>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</si>
  <si>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</si>
  <si>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</si>
  <si>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</si>
  <si>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</si>
  <si>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</si>
  <si>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</si>
  <si>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</si>
  <si>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</si>
  <si>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</si>
  <si>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</si>
  <si>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</si>
  <si>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</si>
  <si>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</si>
  <si>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</si>
  <si>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</si>
  <si>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</si>
  <si>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</si>
  <si>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</si>
  <si>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</si>
  <si>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</si>
  <si>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</si>
  <si>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</si>
  <si>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</si>
  <si>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</si>
  <si>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</si>
  <si>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</si>
  <si>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</si>
  <si>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</si>
  <si>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</si>
  <si>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</si>
  <si>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</si>
  <si>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</si>
  <si>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</si>
  <si>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</si>
  <si>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</si>
  <si>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</si>
  <si>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</si>
  <si>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</si>
  <si>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</si>
  <si>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</si>
  <si>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</si>
  <si>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</si>
  <si>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</si>
  <si>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</si>
  <si>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</si>
  <si>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</si>
  <si>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</si>
  <si>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</si>
  <si>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</si>
  <si>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</si>
  <si>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</si>
  <si>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</si>
  <si>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</si>
  <si>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</si>
  <si>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</si>
  <si>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</si>
  <si>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</si>
  <si>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</si>
  <si>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</si>
  <si>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</si>
  <si>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</si>
  <si>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</si>
  <si>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</si>
  <si>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</si>
  <si>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</si>
  <si>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</si>
  <si>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</si>
  <si>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</si>
  <si>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</si>
  <si>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</si>
  <si>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</si>
  <si>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</si>
  <si>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</si>
  <si>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</si>
  <si>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</si>
  <si>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</si>
  <si>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</si>
  <si>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</si>
  <si>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</si>
  <si>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</si>
  <si>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</si>
  <si>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</si>
  <si>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</si>
  <si>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</si>
  <si>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</si>
  <si>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</si>
  <si>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</si>
  <si>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</si>
  <si>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</si>
  <si>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</si>
  <si>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</si>
  <si>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</si>
  <si>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</si>
  <si>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</si>
  <si>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</si>
  <si>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</si>
  <si>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</si>
  <si>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</si>
  <si>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</si>
  <si>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</si>
  <si>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</si>
  <si>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</si>
  <si>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</si>
  <si>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</si>
  <si>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</si>
  <si>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</si>
  <si>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</si>
  <si>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</si>
  <si>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</si>
  <si>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</si>
  <si>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</si>
  <si>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</si>
  <si>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</si>
  <si>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</si>
  <si>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</si>
  <si>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</si>
  <si>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</si>
  <si>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</si>
  <si>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</si>
  <si>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</si>
  <si>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</si>
  <si>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</si>
  <si>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</si>
  <si>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</si>
  <si>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</si>
  <si>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</si>
  <si>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</si>
  <si>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</si>
  <si>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</si>
  <si>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</si>
  <si>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</si>
  <si>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</si>
  <si>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</si>
  <si>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</si>
  <si>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</si>
  <si>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</si>
  <si>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</si>
  <si>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</si>
  <si>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</si>
  <si>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</si>
  <si>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</si>
  <si>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</si>
  <si>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</si>
  <si>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</si>
  <si>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</si>
  <si>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</si>
  <si>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</si>
  <si>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</si>
  <si>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</si>
  <si>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</si>
  <si>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</si>
  <si>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</si>
  <si>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</si>
  <si>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</si>
  <si>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</si>
  <si>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</si>
  <si>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</si>
  <si>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</si>
  <si>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</si>
  <si>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</si>
  <si>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</si>
  <si>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</si>
  <si>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</si>
  <si>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</si>
  <si>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</si>
  <si>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</si>
  <si>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</si>
  <si>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</si>
  <si>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</si>
  <si>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</si>
  <si>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</si>
  <si>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</si>
  <si>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</si>
  <si>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</si>
  <si>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</si>
  <si>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</si>
  <si>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</si>
  <si>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</si>
  <si>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</si>
  <si>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</si>
  <si>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</si>
  <si>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</si>
  <si>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</si>
  <si>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</si>
  <si>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</si>
  <si>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</si>
  <si>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</si>
  <si>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</si>
  <si>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</si>
  <si>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</si>
  <si>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</si>
  <si>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</si>
  <si>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</si>
  <si>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</si>
  <si>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</si>
  <si>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</si>
  <si>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</si>
  <si>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</si>
  <si>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</si>
  <si>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</si>
  <si>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</si>
  <si>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</si>
  <si>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</si>
  <si>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</si>
  <si>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</si>
  <si>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</si>
  <si>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</si>
  <si>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</si>
  <si>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</si>
  <si>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</si>
  <si>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</si>
  <si>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</si>
  <si>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</si>
  <si>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</si>
  <si>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</si>
  <si>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</si>
  <si>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</si>
  <si>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</si>
  <si>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</si>
  <si>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</si>
  <si>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</si>
  <si>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</si>
  <si>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</si>
  <si>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</si>
  <si>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</si>
  <si>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</si>
  <si>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</si>
  <si>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</si>
  <si>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</si>
  <si>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</si>
  <si>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</si>
  <si>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</si>
  <si>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</si>
  <si>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</si>
  <si>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</si>
  <si>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</si>
  <si>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</si>
  <si>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</si>
  <si>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</si>
  <si>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</si>
  <si>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</si>
  <si>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</si>
  <si>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</si>
  <si>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</si>
  <si>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</si>
  <si>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</si>
  <si>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</si>
  <si>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</si>
  <si>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</si>
  <si>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</si>
  <si>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</si>
  <si>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</si>
  <si>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</si>
  <si>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</si>
  <si>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</si>
  <si>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</si>
  <si>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</si>
  <si>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</si>
  <si>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</si>
  <si>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</si>
  <si>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</si>
  <si>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</si>
  <si>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</si>
  <si>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</si>
  <si>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</si>
  <si>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</si>
  <si>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</si>
  <si>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</si>
  <si>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</si>
  <si>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</si>
  <si>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</si>
  <si>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</si>
  <si>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</si>
  <si>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</si>
  <si>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</si>
  <si>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</si>
  <si>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</si>
  <si>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</si>
  <si>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</si>
  <si>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</si>
  <si>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</si>
  <si>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</si>
  <si>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</si>
  <si>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</si>
  <si>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</si>
  <si>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</si>
  <si>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</si>
  <si>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</si>
  <si>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</si>
  <si>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</si>
  <si>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</si>
  <si>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</si>
  <si>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</si>
  <si>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</si>
  <si>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</si>
  <si>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</si>
  <si>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</si>
  <si>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</si>
  <si>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</si>
  <si>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</si>
  <si>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</si>
  <si>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</si>
  <si>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</si>
  <si>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</si>
  <si>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</si>
  <si>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</si>
  <si>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</si>
  <si>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</si>
  <si>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</si>
  <si>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</si>
  <si>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</si>
  <si>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</si>
  <si>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</si>
  <si>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</si>
  <si>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</si>
  <si>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</si>
  <si>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</si>
  <si>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</si>
  <si>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</si>
  <si>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</si>
  <si>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</si>
  <si>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</si>
  <si>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</si>
  <si>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</si>
  <si>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</si>
  <si>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</si>
  <si>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</si>
  <si>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</si>
  <si>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</si>
  <si>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</si>
  <si>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</si>
  <si>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</si>
  <si>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</si>
  <si>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</si>
  <si>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</si>
  <si>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</si>
  <si>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</si>
  <si>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</si>
  <si>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</si>
  <si>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</si>
  <si>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</si>
  <si>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</si>
  <si>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</si>
  <si>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</si>
  <si>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</si>
  <si>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</si>
  <si>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</si>
  <si>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</si>
  <si>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</si>
  <si>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</si>
  <si>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</si>
  <si>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</si>
  <si>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</si>
  <si>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</si>
  <si>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</si>
  <si>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</si>
  <si>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</si>
  <si>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</si>
  <si>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</si>
  <si>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</si>
  <si>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</si>
  <si>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</si>
  <si>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</si>
  <si>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</si>
  <si>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</si>
  <si>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</si>
  <si>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</si>
  <si>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</si>
  <si>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</si>
  <si>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</si>
  <si>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</si>
  <si>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</si>
  <si>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</si>
  <si>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</si>
  <si>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</si>
  <si>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</si>
  <si>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</si>
  <si>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</si>
  <si>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</si>
  <si>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</si>
  <si>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</si>
  <si>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</si>
  <si>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</si>
  <si>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</si>
  <si>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</si>
  <si>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</si>
  <si>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</si>
  <si>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</si>
  <si>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</si>
  <si>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</si>
  <si>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</si>
  <si>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</si>
  <si>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</si>
  <si>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</si>
  <si>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</si>
  <si>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</si>
  <si>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</si>
  <si>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</si>
  <si>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</si>
  <si>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</si>
  <si>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</si>
  <si>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</si>
  <si>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</si>
  <si>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</si>
  <si>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</si>
  <si>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</si>
  <si>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</si>
  <si>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</si>
  <si>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</si>
  <si>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</si>
  <si>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</si>
  <si>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</si>
  <si>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</si>
  <si>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</si>
  <si>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</si>
  <si>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</si>
  <si>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</si>
  <si>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</si>
  <si>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</si>
  <si>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</si>
  <si>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</si>
  <si>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</si>
  <si>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</si>
  <si>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</si>
  <si>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</si>
  <si>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</si>
  <si>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</si>
  <si>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</si>
  <si>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</si>
  <si>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</si>
  <si>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</si>
  <si>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</si>
  <si>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</si>
  <si>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</si>
  <si>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</si>
  <si>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</si>
  <si>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</si>
  <si>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</si>
  <si>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</si>
  <si>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</si>
  <si>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</si>
  <si>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</si>
  <si>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</si>
  <si>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</si>
  <si>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</si>
  <si>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</si>
  <si>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</si>
  <si>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</si>
  <si>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</si>
  <si>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</si>
  <si>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</si>
  <si>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</si>
  <si>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</si>
  <si>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</si>
  <si>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</si>
  <si>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</si>
  <si>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</si>
  <si>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</si>
  <si>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</si>
  <si>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</si>
  <si>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</si>
  <si>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</si>
  <si>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</si>
  <si>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</si>
  <si>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</si>
  <si>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</si>
  <si>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</si>
  <si>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</si>
  <si>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</si>
  <si>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</si>
  <si>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</si>
  <si>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</si>
  <si>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</si>
  <si>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</si>
  <si>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</si>
  <si>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</si>
  <si>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</si>
  <si>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</si>
  <si>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</si>
  <si>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</si>
  <si>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</si>
  <si>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</si>
  <si>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</si>
  <si>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</si>
  <si>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</si>
  <si>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</si>
  <si>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</si>
  <si>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</si>
  <si>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</si>
  <si>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</si>
  <si>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</si>
  <si>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</si>
  <si>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</si>
  <si>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</si>
  <si>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</si>
  <si>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</si>
  <si>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</si>
  <si>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</si>
  <si>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</si>
  <si>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</si>
  <si>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</si>
  <si>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</si>
  <si>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</si>
  <si>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</si>
  <si>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</si>
  <si>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</si>
  <si>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</si>
  <si>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</si>
  <si>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</si>
  <si>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</si>
  <si>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</si>
  <si>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</si>
  <si>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</si>
  <si>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</si>
  <si>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</si>
  <si>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</si>
  <si>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</si>
  <si>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</si>
  <si>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</si>
  <si>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</si>
  <si>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</si>
  <si>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</si>
  <si>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</si>
  <si>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</si>
  <si>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</si>
  <si>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</si>
  <si>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</si>
  <si>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</si>
  <si>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</si>
  <si>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</si>
  <si>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</si>
  <si>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</si>
  <si>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</si>
  <si>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</si>
  <si>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</si>
  <si>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</si>
  <si>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</si>
  <si>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</si>
  <si>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</si>
  <si>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</si>
  <si>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</si>
  <si>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</si>
  <si>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</si>
  <si>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</si>
  <si>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</si>
  <si>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</si>
  <si>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</si>
  <si>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</si>
  <si>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</si>
  <si>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</si>
  <si>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</si>
  <si>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</si>
  <si>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</si>
  <si>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</si>
  <si>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</si>
  <si>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</si>
  <si>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</si>
  <si>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</si>
  <si>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</si>
  <si>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</si>
  <si>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</si>
  <si>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</si>
  <si>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</si>
  <si>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</si>
  <si>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</si>
  <si>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</si>
  <si>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</si>
  <si>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</si>
  <si>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</si>
  <si>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</si>
  <si>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</si>
  <si>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</si>
  <si>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</si>
  <si>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</si>
  <si>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</si>
  <si>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</si>
  <si>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</si>
  <si>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</si>
  <si>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</si>
  <si>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</si>
  <si>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</si>
  <si>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</si>
  <si>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</si>
  <si>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</si>
  <si>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</si>
  <si>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</si>
  <si>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</si>
  <si>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</si>
  <si>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</si>
  <si>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</si>
  <si>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</si>
  <si>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</si>
  <si>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</si>
  <si>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</si>
  <si>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</si>
  <si>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</si>
  <si>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</si>
  <si>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</si>
  <si>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</si>
  <si>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</si>
  <si>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</si>
  <si>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</si>
  <si>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</si>
  <si>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</si>
  <si>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</si>
  <si>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</si>
  <si>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</si>
  <si>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</si>
  <si>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</si>
  <si>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</si>
  <si>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</si>
  <si>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</si>
  <si>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</si>
  <si>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</si>
  <si>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</si>
  <si>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</si>
  <si>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</si>
  <si>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</si>
  <si>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</si>
  <si>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</si>
  <si>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</si>
  <si>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</si>
  <si>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</si>
  <si>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</si>
  <si>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</si>
  <si>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</si>
  <si>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</si>
  <si>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</si>
  <si>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</si>
  <si>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</si>
  <si>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</si>
  <si>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</si>
  <si>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</si>
  <si>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</si>
  <si>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</si>
  <si>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</si>
  <si>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</si>
  <si>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</si>
  <si>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</si>
  <si>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</si>
  <si>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</si>
  <si>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</si>
  <si>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</si>
  <si>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</si>
  <si>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</si>
  <si>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</si>
  <si>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</si>
  <si>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</si>
  <si>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</si>
  <si>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</si>
  <si>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</si>
  <si>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</si>
  <si>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</si>
  <si>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</si>
  <si>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</si>
  <si>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</si>
  <si>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</si>
  <si>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</si>
  <si>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</si>
  <si>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</si>
  <si>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</si>
  <si>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</si>
  <si>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</si>
  <si>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</si>
  <si>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</si>
  <si>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</si>
  <si>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</si>
  <si>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</si>
  <si>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</si>
  <si>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</si>
  <si>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</si>
  <si>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</si>
  <si>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</si>
  <si>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</si>
  <si>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</si>
  <si>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</si>
  <si>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</si>
  <si>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</si>
  <si>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</si>
  <si>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</si>
  <si>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</si>
  <si>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</si>
  <si>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</si>
  <si>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</si>
  <si>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</si>
  <si>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</si>
  <si>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</si>
  <si>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</si>
  <si>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</si>
  <si>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</si>
  <si>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</si>
  <si>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</si>
  <si>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</si>
  <si>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</si>
  <si>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</si>
  <si>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</si>
  <si>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</si>
  <si>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</si>
  <si>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</si>
  <si>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</si>
  <si>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</si>
  <si>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</si>
  <si>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</si>
  <si>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</si>
  <si>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</si>
  <si>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</si>
  <si>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</si>
  <si>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</si>
  <si>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</si>
  <si>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</si>
  <si>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</si>
  <si>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</si>
  <si>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</si>
  <si>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</si>
  <si>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</si>
  <si>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</si>
  <si>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</si>
  <si>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</si>
  <si>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</si>
  <si>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</si>
  <si>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</si>
  <si>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</si>
  <si>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</si>
  <si>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</si>
  <si>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</si>
  <si>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</si>
  <si>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</si>
  <si>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</si>
  <si>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</si>
  <si>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</si>
  <si>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</si>
  <si>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</si>
  <si>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</si>
  <si>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</si>
  <si>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</si>
  <si>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</si>
  <si>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</si>
  <si>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</si>
  <si>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</si>
  <si>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</si>
  <si>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</si>
  <si>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</si>
  <si>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</si>
  <si>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</si>
  <si>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</si>
  <si>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</si>
  <si>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</si>
  <si>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</si>
  <si>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</si>
  <si>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</si>
  <si>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</si>
  <si>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</si>
  <si>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</si>
  <si>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</si>
  <si>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</si>
  <si>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</si>
  <si>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</si>
  <si>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</si>
  <si>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</si>
  <si>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</si>
  <si>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</si>
  <si>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</si>
  <si>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</si>
  <si>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</si>
  <si>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</si>
  <si>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</si>
  <si>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</si>
  <si>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</si>
  <si>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</si>
  <si>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</si>
  <si>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</si>
  <si>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</si>
  <si>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</si>
  <si>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</si>
  <si>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</si>
  <si>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</si>
  <si>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</si>
  <si>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</si>
  <si>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</si>
  <si>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</si>
  <si>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</si>
  <si>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</si>
  <si>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</si>
  <si>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</si>
  <si>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</si>
  <si>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</si>
  <si>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</si>
  <si>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</si>
  <si>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</si>
  <si>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</si>
  <si>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</si>
  <si>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</si>
  <si>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</si>
  <si>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</si>
  <si>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</si>
  <si>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</si>
  <si>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</si>
  <si>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</si>
  <si>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</si>
  <si>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</si>
  <si>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</si>
  <si>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</si>
  <si>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</si>
  <si>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</si>
  <si>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</si>
  <si>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</si>
  <si>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</si>
  <si>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</si>
  <si>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</si>
  <si>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</si>
  <si>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</si>
  <si>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</si>
  <si>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</si>
  <si>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</si>
  <si>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</si>
  <si>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</si>
  <si>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</si>
  <si>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</si>
  <si>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</si>
  <si>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</si>
  <si>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</si>
  <si>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</si>
  <si>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</si>
  <si>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</si>
  <si>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</si>
  <si>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</si>
  <si>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</si>
  <si>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</si>
  <si>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</si>
  <si>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</si>
  <si>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</si>
  <si>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</si>
  <si>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</si>
  <si>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</si>
  <si>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</si>
  <si>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</si>
  <si>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</si>
  <si>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</si>
  <si>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</si>
  <si>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</si>
  <si>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</si>
  <si>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</si>
  <si>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</si>
  <si>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</si>
  <si>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</si>
  <si>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</si>
  <si>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</si>
  <si>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</si>
  <si>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</si>
  <si>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</si>
  <si>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</si>
  <si>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</si>
  <si>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</si>
  <si>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</si>
  <si>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</si>
  <si>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</si>
  <si>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</si>
  <si>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</si>
  <si>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</si>
  <si>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</si>
  <si>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</si>
  <si>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</si>
  <si>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</si>
  <si>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</si>
  <si>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</si>
  <si>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</si>
  <si>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</si>
  <si>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</si>
  <si>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</si>
  <si>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</si>
  <si>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</si>
  <si>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</si>
  <si>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</si>
  <si>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</si>
  <si>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</si>
  <si>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</si>
  <si>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</si>
  <si>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</si>
  <si>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</si>
  <si>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</si>
  <si>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</si>
  <si>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</si>
  <si>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</si>
  <si>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</si>
  <si>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</si>
  <si>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</si>
  <si>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</si>
  <si>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</si>
  <si>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</si>
  <si>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</si>
  <si>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</si>
  <si>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</si>
  <si>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</si>
  <si>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</si>
  <si>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</si>
  <si>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</si>
  <si>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</si>
  <si>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</si>
  <si>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</si>
  <si>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</si>
  <si>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</si>
  <si>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</si>
  <si>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</si>
  <si>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</si>
  <si>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</si>
  <si>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</si>
  <si>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</si>
  <si>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</si>
  <si>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</si>
  <si>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</si>
  <si>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</si>
  <si>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</si>
  <si>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</si>
  <si>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</si>
  <si>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</si>
  <si>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</si>
  <si>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</si>
  <si>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</si>
  <si>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</si>
  <si>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</si>
  <si>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</si>
  <si>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</si>
  <si>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</si>
  <si>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</si>
  <si>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</si>
  <si>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</si>
  <si>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</si>
  <si>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</si>
  <si>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</si>
  <si>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</si>
  <si>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</si>
  <si>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</si>
  <si>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</si>
  <si>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</si>
  <si>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</si>
  <si>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</si>
  <si>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</si>
  <si>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</si>
  <si>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</si>
  <si>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</si>
  <si>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</si>
  <si>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</si>
  <si>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</si>
  <si>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</si>
  <si>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</si>
  <si>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</si>
  <si>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</si>
  <si>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</si>
  <si>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</si>
  <si>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</si>
  <si>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</si>
  <si>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</si>
  <si>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</si>
  <si>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</si>
  <si>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</si>
  <si>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</si>
  <si>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</si>
  <si>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</si>
  <si>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</si>
  <si>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</si>
  <si>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</si>
  <si>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</si>
  <si>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</si>
  <si>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</si>
  <si>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</si>
  <si>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</si>
  <si>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</si>
  <si>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</si>
  <si>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</si>
  <si>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</si>
  <si>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</si>
  <si>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</si>
  <si>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</si>
  <si>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</si>
  <si>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</si>
  <si>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</si>
  <si>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</si>
  <si>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</si>
  <si>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</si>
  <si>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</si>
  <si>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</si>
  <si>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</si>
  <si>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</si>
  <si>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</si>
  <si>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</si>
  <si>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</si>
  <si>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</si>
  <si>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</si>
  <si>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</si>
  <si>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</si>
  <si>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</si>
  <si>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</si>
  <si>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</si>
  <si>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</si>
  <si>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</si>
  <si>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</si>
  <si>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</si>
  <si>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</si>
  <si>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</si>
  <si>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</si>
  <si>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</si>
  <si>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</si>
  <si>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</si>
  <si>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</si>
  <si>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</si>
  <si>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</si>
  <si>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</si>
  <si>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</si>
  <si>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</si>
  <si>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</si>
  <si>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</si>
  <si>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</si>
  <si>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</si>
  <si>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</si>
  <si>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</si>
  <si>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</si>
  <si>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</si>
  <si>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</si>
  <si>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</si>
  <si>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</si>
  <si>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</si>
  <si>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</si>
  <si>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</si>
  <si>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</si>
  <si>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</si>
  <si>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</si>
  <si>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</si>
  <si>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</si>
  <si>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</si>
  <si>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</si>
  <si>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</si>
  <si>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</si>
  <si>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</si>
  <si>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</si>
  <si>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</si>
  <si>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</si>
  <si>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</si>
  <si>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</si>
  <si>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</si>
  <si>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</si>
  <si>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</si>
  <si>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</si>
  <si>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</si>
  <si>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</si>
  <si>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</si>
  <si>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</si>
  <si>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</si>
  <si>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</si>
  <si>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</si>
  <si>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</si>
  <si>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</si>
  <si>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</si>
  <si>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</si>
  <si>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</si>
  <si>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</si>
  <si>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</si>
  <si>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</si>
  <si>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</si>
  <si>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</si>
  <si>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</si>
  <si>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</si>
  <si>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</si>
  <si>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</si>
  <si>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</si>
  <si>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</si>
  <si>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</si>
  <si>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</si>
  <si>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</si>
  <si>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</si>
  <si>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</si>
  <si>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</si>
  <si>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</si>
  <si>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</si>
  <si>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</si>
  <si>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</si>
  <si>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</si>
  <si>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</si>
  <si>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</si>
  <si>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</si>
  <si>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</si>
  <si>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</si>
  <si>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</si>
  <si>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</si>
  <si>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</si>
  <si>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</si>
  <si>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</si>
  <si>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</si>
  <si>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</si>
  <si>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</si>
  <si>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</si>
  <si>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</si>
  <si>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</si>
  <si>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</si>
  <si>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</si>
  <si>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</si>
  <si>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</si>
  <si>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</si>
  <si>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</si>
  <si>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</si>
  <si>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</si>
  <si>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</si>
  <si>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</si>
  <si>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</si>
  <si>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</si>
  <si>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</si>
  <si>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</si>
  <si>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</si>
  <si>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</si>
  <si>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</si>
  <si>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</si>
  <si>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</si>
  <si>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</si>
  <si>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</si>
  <si>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</si>
  <si>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</si>
  <si>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</si>
  <si>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</si>
  <si>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</si>
  <si>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</si>
  <si>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</si>
  <si>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</si>
  <si>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</si>
  <si>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</si>
  <si>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</si>
  <si>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</si>
  <si>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</si>
  <si>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</si>
  <si>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</si>
  <si>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</si>
  <si>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</si>
  <si>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</si>
  <si>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</si>
  <si>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</si>
  <si>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</si>
  <si>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</si>
  <si>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</si>
  <si>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</si>
  <si>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</si>
  <si>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</si>
  <si>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</si>
  <si>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</si>
  <si>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</si>
  <si>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</si>
  <si>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</si>
  <si>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</si>
  <si>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</si>
  <si>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</si>
  <si>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</si>
  <si>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</si>
  <si>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</si>
  <si>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</si>
  <si>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</si>
  <si>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</si>
  <si>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</si>
  <si>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</si>
  <si>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</si>
  <si>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</si>
  <si>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</si>
  <si>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</si>
  <si>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</si>
  <si>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</si>
  <si>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</si>
  <si>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</si>
  <si>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</si>
  <si>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</si>
  <si>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</si>
  <si>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</si>
  <si>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</si>
  <si>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</si>
  <si>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</si>
  <si>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</si>
  <si>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</si>
  <si>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</si>
  <si>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</si>
  <si>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</si>
  <si>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</si>
  <si>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</si>
  <si>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</si>
  <si>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</si>
  <si>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</si>
  <si>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</si>
  <si>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</si>
  <si>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</si>
  <si>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</si>
  <si>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</si>
  <si>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</si>
  <si>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</si>
  <si>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</si>
  <si>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</si>
  <si>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</si>
  <si>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</si>
  <si>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</si>
  <si>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</si>
  <si>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</si>
  <si>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</si>
  <si>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</si>
  <si>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</si>
  <si>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</si>
  <si>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</si>
  <si>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</si>
  <si>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</si>
  <si>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</si>
  <si>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</si>
  <si>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</si>
  <si>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</si>
  <si>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</si>
  <si>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</si>
  <si>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</si>
  <si>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</si>
  <si>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</si>
  <si>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</si>
  <si>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</si>
  <si>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</si>
  <si>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</si>
  <si>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</si>
  <si>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</si>
  <si>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</si>
  <si>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</si>
  <si>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</si>
  <si>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</si>
  <si>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</si>
  <si>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</si>
  <si>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</si>
  <si>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</si>
  <si>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</si>
  <si>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</si>
  <si>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</si>
  <si>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</si>
  <si>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</si>
  <si>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</si>
  <si>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</si>
  <si>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</si>
  <si>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</si>
  <si>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</si>
  <si>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</si>
  <si>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</si>
  <si>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</si>
  <si>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</si>
  <si>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</si>
  <si>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</si>
  <si>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</si>
  <si>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</si>
  <si>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</si>
  <si>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</si>
  <si>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</si>
  <si>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</si>
  <si>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</si>
  <si>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</si>
  <si>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</si>
  <si>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</si>
  <si>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</si>
  <si>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</si>
  <si>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</si>
  <si>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</si>
  <si>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</si>
  <si>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</si>
  <si>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</si>
  <si>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</si>
  <si>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</si>
  <si>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</si>
  <si>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</si>
  <si>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</si>
  <si>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</si>
  <si>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</si>
  <si>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</si>
  <si>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</si>
  <si>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</si>
  <si>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</si>
  <si>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</si>
  <si>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</si>
  <si>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</si>
  <si>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</si>
  <si>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</si>
  <si>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</si>
  <si>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</si>
  <si>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</si>
  <si>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</si>
  <si>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</si>
  <si>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</si>
  <si>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</si>
  <si>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</si>
  <si>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</si>
  <si>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</si>
  <si>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</si>
  <si>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</si>
  <si>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</si>
  <si>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</si>
  <si>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</si>
  <si>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</si>
  <si>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</si>
  <si>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</si>
  <si>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</si>
  <si>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</si>
  <si>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</si>
  <si>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</si>
  <si>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</si>
  <si>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</si>
  <si>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</si>
  <si>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</si>
  <si>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</si>
  <si>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</si>
  <si>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</si>
  <si>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</si>
  <si>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</si>
  <si>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</si>
  <si>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</si>
  <si>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</si>
  <si>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</si>
  <si>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</si>
  <si>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</si>
  <si>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</si>
  <si>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</si>
  <si>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</si>
  <si>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</si>
  <si>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</si>
  <si>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</si>
  <si>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</si>
  <si>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</si>
  <si>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</si>
  <si>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</si>
  <si>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</si>
  <si>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</si>
  <si>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</si>
  <si>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</si>
  <si>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</si>
  <si>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</si>
  <si>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</si>
  <si>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</si>
  <si>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</si>
  <si>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</si>
  <si>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</si>
  <si>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</si>
  <si>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</si>
  <si>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</si>
  <si>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</si>
  <si>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</si>
  <si>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</si>
  <si>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</si>
  <si>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</si>
  <si>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</si>
  <si>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</si>
  <si>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</si>
  <si>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</si>
  <si>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</si>
  <si>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</si>
  <si>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</si>
  <si>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</si>
  <si>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</si>
  <si>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</si>
  <si>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</si>
  <si>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</si>
  <si>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</si>
  <si>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</si>
  <si>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</si>
  <si>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</si>
  <si>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</si>
  <si>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</si>
  <si>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</si>
  <si>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</si>
  <si>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</si>
  <si>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</si>
  <si>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</si>
  <si>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</si>
  <si>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</si>
  <si>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</si>
  <si>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</si>
  <si>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</si>
  <si>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</si>
  <si>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</si>
  <si>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</si>
  <si>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</si>
  <si>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</si>
  <si>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</si>
  <si>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</si>
  <si>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</si>
  <si>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</si>
  <si>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</si>
  <si>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</si>
  <si>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</si>
  <si>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</si>
  <si>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</si>
  <si>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</si>
  <si>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</si>
  <si>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</si>
  <si>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</si>
  <si>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</si>
  <si>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</si>
  <si>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</si>
  <si>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</si>
  <si>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</si>
  <si>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</si>
  <si>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</si>
  <si>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</si>
  <si>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</si>
  <si>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</si>
  <si>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</si>
  <si>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</si>
  <si>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</si>
  <si>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</si>
  <si>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</si>
  <si>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</si>
  <si>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</si>
  <si>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</si>
  <si>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</si>
  <si>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</si>
  <si>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</si>
  <si>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</si>
  <si>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</si>
  <si>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</si>
  <si>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</si>
  <si>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</si>
  <si>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</si>
  <si>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</si>
  <si>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</si>
  <si>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</si>
  <si>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</si>
  <si>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</si>
  <si>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</si>
  <si>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</si>
  <si>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</si>
  <si>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</si>
  <si>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</si>
  <si>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</si>
  <si>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</si>
  <si>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</si>
  <si>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</si>
  <si>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</si>
  <si>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</si>
  <si>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</si>
  <si>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</si>
  <si>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</si>
  <si>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</si>
  <si>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</si>
  <si>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</si>
  <si>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</si>
  <si>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</si>
  <si>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</si>
  <si>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</si>
  <si>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</si>
  <si>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</si>
  <si>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</si>
  <si>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</si>
  <si>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</si>
  <si>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</si>
  <si>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</si>
  <si>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</si>
  <si>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</si>
  <si>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</si>
  <si>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</si>
  <si>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</si>
  <si>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</si>
  <si>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</si>
  <si>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</si>
  <si>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</si>
  <si>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</si>
  <si>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</si>
  <si>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</si>
  <si>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</si>
  <si>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</si>
  <si>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</si>
  <si>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</si>
  <si>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</si>
  <si>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</si>
  <si>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</si>
  <si>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</si>
  <si>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</si>
  <si>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</si>
  <si>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</si>
  <si>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</si>
  <si>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</si>
  <si>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</si>
  <si>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</si>
  <si>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</si>
  <si>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</si>
  <si>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</si>
  <si>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</si>
  <si>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</si>
  <si>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</si>
  <si>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</si>
  <si>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</si>
  <si>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</si>
  <si>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</si>
  <si>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</si>
  <si>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</si>
  <si>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</si>
  <si>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</si>
  <si>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</si>
  <si>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</si>
  <si>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</si>
  <si>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</si>
  <si>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</si>
  <si>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</si>
  <si>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</si>
  <si>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</si>
  <si>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</si>
  <si>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</si>
  <si>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</si>
  <si>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</si>
  <si>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</si>
  <si>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</si>
  <si>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</si>
  <si>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</si>
  <si>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</si>
  <si>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</si>
  <si>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</si>
  <si>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</si>
  <si>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</si>
  <si>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</si>
  <si>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</si>
  <si>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</si>
  <si>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</si>
  <si>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</si>
  <si>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</si>
  <si>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</si>
  <si>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</si>
  <si>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</si>
  <si>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</si>
  <si>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</si>
  <si>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</si>
  <si>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</si>
  <si>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</si>
  <si>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</si>
  <si>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</si>
  <si>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</si>
  <si>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</si>
  <si>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</si>
  <si>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</si>
  <si>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</si>
  <si>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</si>
  <si>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</si>
  <si>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</si>
  <si>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</si>
  <si>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</si>
  <si>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</si>
  <si>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</si>
  <si>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</si>
  <si>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</si>
  <si>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</si>
  <si>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</si>
  <si>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</si>
  <si>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</si>
  <si>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</si>
  <si>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</si>
  <si>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</si>
  <si>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</si>
  <si>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</si>
  <si>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</si>
  <si>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</si>
  <si>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</si>
  <si>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</si>
  <si>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</si>
  <si>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</si>
  <si>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</si>
  <si>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</si>
  <si>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</si>
  <si>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</si>
  <si>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</si>
  <si>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</si>
  <si>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</si>
  <si>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</si>
  <si>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</si>
  <si>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</si>
  <si>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</si>
  <si>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</si>
  <si>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</si>
  <si>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</si>
  <si>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</si>
  <si>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</si>
  <si>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</si>
  <si>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</si>
  <si>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</si>
  <si>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</si>
  <si>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</si>
  <si>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</si>
  <si>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</si>
  <si>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</si>
  <si>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</si>
  <si>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</si>
  <si>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</si>
  <si>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</si>
  <si>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</si>
  <si>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</si>
  <si>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</si>
  <si>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</si>
  <si>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</si>
  <si>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</si>
  <si>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</si>
  <si>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</si>
  <si>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</si>
  <si>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</si>
  <si>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</si>
  <si>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</si>
  <si>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</si>
  <si>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</si>
  <si>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</si>
  <si>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</si>
  <si>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</si>
  <si>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</si>
  <si>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</si>
  <si>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</si>
  <si>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</si>
  <si>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</si>
  <si>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</si>
  <si>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</si>
  <si>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</si>
  <si>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</si>
  <si>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</si>
  <si>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</si>
  <si>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</si>
  <si>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</si>
  <si>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</si>
  <si>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</si>
  <si>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</si>
  <si>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</si>
  <si>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</si>
  <si>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</si>
  <si>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</si>
  <si>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</si>
  <si>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</si>
  <si>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</si>
  <si>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</si>
  <si>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</si>
  <si>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</si>
  <si>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</si>
  <si>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</si>
  <si>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</si>
  <si>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</si>
  <si>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</si>
  <si>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</si>
  <si>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</si>
  <si>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</si>
  <si>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</si>
  <si>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</si>
  <si>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</si>
  <si>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</si>
  <si>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</si>
  <si>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</si>
  <si>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</si>
  <si>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</si>
  <si>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</si>
  <si>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</si>
  <si>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</si>
  <si>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</si>
  <si>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</si>
  <si>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</si>
  <si>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</si>
  <si>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</si>
  <si>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</si>
  <si>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</si>
  <si>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</si>
  <si>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</si>
  <si>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</si>
  <si>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</si>
  <si>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</si>
  <si>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</si>
  <si>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</si>
  <si>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</si>
  <si>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</si>
  <si>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</si>
  <si>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</si>
  <si>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</si>
  <si>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</si>
  <si>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</si>
  <si>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</si>
  <si>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</si>
  <si>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</si>
  <si>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</si>
  <si>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</si>
  <si>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</si>
  <si>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</si>
  <si>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</si>
  <si>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</si>
  <si>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</si>
  <si>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</si>
  <si>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</si>
  <si>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</si>
  <si>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</si>
  <si>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</si>
  <si>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</si>
  <si>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</si>
  <si>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</si>
  <si>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</si>
  <si>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</si>
  <si>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</si>
  <si>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</si>
  <si>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</si>
  <si>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</si>
  <si>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</si>
  <si>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</si>
  <si>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</si>
  <si>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</si>
  <si>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</si>
  <si>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</si>
  <si>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</si>
  <si>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</si>
  <si>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</si>
  <si>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</si>
  <si>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</si>
  <si>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</si>
  <si>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</si>
  <si>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</si>
  <si>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</si>
  <si>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</si>
  <si>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</si>
  <si>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</si>
  <si>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</si>
  <si>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</si>
  <si>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</si>
  <si>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</si>
  <si>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</si>
  <si>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</si>
  <si>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</si>
  <si>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</si>
  <si>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</si>
  <si>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</si>
  <si>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</si>
  <si>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</si>
  <si>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</si>
  <si>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</si>
  <si>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</si>
  <si>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</si>
  <si>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</si>
  <si>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</si>
  <si>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</si>
  <si>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</si>
  <si>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</si>
  <si>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</si>
  <si>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</si>
  <si>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</si>
  <si>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</si>
  <si>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</si>
  <si>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</si>
  <si>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</si>
  <si>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</si>
  <si>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</si>
  <si>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</si>
  <si>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</si>
  <si>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</si>
  <si>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</si>
  <si>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</si>
  <si>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</si>
  <si>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</si>
  <si>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</si>
  <si>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</si>
  <si>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</si>
  <si>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</si>
  <si>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</si>
  <si>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</si>
  <si>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</si>
  <si>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</si>
  <si>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</si>
  <si>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</si>
  <si>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</si>
  <si>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</si>
  <si>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</si>
  <si>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</si>
  <si>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</si>
  <si>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</si>
  <si>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</si>
  <si>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</si>
  <si>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</si>
  <si>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</si>
  <si>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</si>
  <si>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</si>
  <si>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</si>
  <si>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</si>
  <si>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</si>
  <si>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</si>
  <si>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</si>
  <si>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</si>
  <si>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</si>
  <si>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</si>
  <si>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</si>
  <si>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</si>
  <si>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</si>
  <si>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</si>
  <si>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</si>
  <si>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</si>
  <si>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</si>
  <si>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</si>
  <si>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</si>
  <si>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</si>
  <si>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</si>
  <si>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</si>
  <si>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</si>
  <si>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</si>
  <si>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</si>
  <si>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</si>
  <si>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</si>
  <si>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</si>
  <si>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</si>
  <si>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</si>
  <si>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</si>
  <si>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</si>
  <si>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</si>
  <si>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</si>
  <si>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</si>
  <si>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</si>
  <si>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</si>
  <si>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</si>
  <si>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</si>
  <si>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</si>
  <si>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</si>
  <si>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</si>
  <si>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</si>
  <si>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</si>
  <si>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</si>
  <si>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</si>
  <si>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</si>
  <si>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</si>
  <si>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</si>
  <si>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</si>
  <si>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</si>
  <si>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</si>
  <si>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</si>
  <si>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</si>
  <si>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</si>
  <si>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</si>
  <si>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</si>
  <si>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</si>
  <si>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</si>
  <si>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</si>
  <si>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</si>
  <si>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</si>
  <si>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</si>
  <si>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</si>
  <si>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</si>
  <si>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</si>
  <si>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</si>
  <si>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</si>
  <si>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</si>
  <si>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</si>
  <si>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</si>
  <si>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</si>
  <si>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</si>
  <si>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</si>
  <si>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</si>
  <si>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</si>
  <si>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</si>
  <si>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</si>
  <si>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</si>
  <si>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</si>
  <si>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</si>
  <si>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</si>
  <si>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</si>
  <si>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</si>
  <si>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</si>
  <si>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</si>
  <si>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</si>
  <si>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</si>
  <si>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</si>
  <si>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</si>
  <si>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</si>
  <si>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</si>
  <si>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</si>
  <si>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</si>
  <si>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</si>
  <si>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</si>
  <si>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</si>
  <si>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</si>
  <si>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</si>
  <si>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</si>
  <si>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</si>
  <si>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</si>
  <si>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</si>
  <si>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</si>
  <si>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</si>
  <si>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</si>
  <si>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</si>
  <si>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</si>
  <si>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</si>
  <si>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</si>
  <si>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</si>
  <si>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</si>
  <si>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</si>
  <si>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</si>
  <si>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</si>
  <si>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</si>
  <si>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</si>
  <si>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</si>
  <si>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</si>
  <si>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</si>
  <si>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</si>
  <si>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</si>
  <si>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</si>
  <si>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</si>
  <si>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</si>
  <si>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</si>
  <si>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</si>
  <si>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</si>
  <si>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</si>
  <si>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</si>
  <si>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</si>
  <si>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</si>
  <si>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</si>
  <si>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</si>
  <si>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</si>
  <si>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</si>
  <si>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</si>
  <si>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</si>
  <si>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</si>
  <si>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</si>
  <si>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</si>
  <si>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</si>
  <si>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</si>
  <si>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</si>
  <si>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</si>
  <si>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</si>
  <si>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</si>
  <si>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</si>
  <si>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</si>
  <si>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</si>
  <si>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</si>
  <si>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</si>
  <si>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</si>
  <si>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</si>
  <si>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</si>
  <si>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</si>
  <si>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</si>
  <si>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</si>
  <si>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</si>
  <si>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</si>
  <si>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</si>
  <si>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</si>
  <si>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</si>
  <si>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</si>
  <si>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</si>
  <si>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</si>
  <si>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</si>
  <si>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</si>
  <si>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</si>
  <si>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</si>
  <si>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</si>
  <si>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</si>
  <si>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</si>
  <si>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</si>
  <si>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</si>
  <si>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</si>
  <si>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</si>
  <si>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</si>
  <si>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</si>
  <si>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</si>
  <si>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</si>
  <si>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</si>
  <si>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</si>
  <si>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</si>
  <si>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</si>
  <si>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</si>
  <si>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</si>
  <si>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</si>
  <si>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</si>
  <si>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</si>
  <si>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</si>
  <si>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</si>
  <si>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</si>
  <si>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</si>
  <si>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</si>
  <si>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</si>
  <si>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</si>
  <si>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</si>
  <si>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</si>
  <si>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</si>
  <si>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</si>
  <si>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</si>
  <si>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</si>
  <si>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</si>
  <si>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</si>
  <si>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</si>
  <si>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</si>
  <si>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</si>
  <si>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</si>
  <si>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</si>
  <si>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</si>
  <si>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</si>
  <si>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</si>
  <si>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</si>
  <si>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</si>
  <si>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</si>
  <si>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</si>
  <si>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</si>
  <si>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</si>
  <si>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</si>
  <si>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</si>
  <si>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</si>
  <si>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</si>
  <si>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</si>
  <si>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</si>
  <si>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</si>
  <si>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</si>
  <si>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</si>
  <si>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</si>
  <si>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</si>
  <si>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</si>
  <si>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</si>
  <si>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</si>
  <si>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</si>
  <si>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</si>
  <si>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</si>
  <si>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</si>
  <si>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</si>
  <si>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</si>
  <si>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</si>
  <si>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</si>
  <si>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</si>
  <si>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</si>
  <si>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</si>
  <si>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</si>
  <si>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</si>
  <si>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</si>
  <si>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</si>
  <si>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</si>
  <si>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</si>
  <si>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</si>
  <si>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</si>
  <si>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</si>
  <si>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</si>
  <si>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</si>
  <si>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</si>
  <si>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</si>
  <si>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</si>
  <si>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</si>
  <si>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</si>
  <si>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</si>
  <si>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</si>
  <si>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</si>
  <si>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</si>
  <si>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</si>
  <si>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</si>
  <si>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</si>
  <si>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</si>
  <si>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</si>
  <si>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</si>
  <si>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</si>
  <si>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</si>
  <si>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</si>
  <si>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</si>
  <si>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</si>
  <si>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</si>
  <si>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</si>
  <si>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</si>
  <si>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</si>
  <si>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</si>
  <si>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</si>
  <si>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</si>
  <si>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</si>
  <si>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</si>
  <si>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</si>
  <si>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</si>
  <si>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</si>
  <si>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</si>
  <si>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</si>
  <si>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</si>
  <si>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</si>
  <si>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</si>
  <si>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</si>
  <si>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</si>
  <si>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</si>
  <si>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</si>
  <si>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</si>
  <si>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</si>
  <si>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</si>
  <si>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</si>
  <si>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</si>
  <si>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</si>
  <si>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</si>
  <si>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</si>
  <si>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</si>
  <si>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</si>
  <si>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</si>
  <si>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</si>
  <si>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</si>
  <si>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</si>
  <si>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</si>
  <si>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</si>
  <si>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</si>
  <si>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</si>
  <si>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</si>
  <si>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</si>
  <si>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</si>
  <si>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</si>
  <si>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</si>
  <si>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</si>
  <si>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</si>
  <si>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</si>
  <si>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</si>
  <si>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</si>
  <si>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</si>
  <si>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</si>
  <si>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</si>
  <si>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</si>
  <si>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</si>
  <si>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</si>
  <si>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</si>
  <si>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</si>
  <si>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</si>
  <si>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</si>
  <si>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</si>
  <si>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</si>
  <si>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</si>
  <si>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</si>
  <si>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</si>
  <si>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</si>
  <si>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</si>
  <si>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</si>
  <si>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</si>
  <si>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</si>
  <si>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</si>
  <si>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</si>
  <si>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</si>
  <si>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</si>
  <si>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</si>
  <si>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</si>
  <si>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</si>
  <si>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</si>
  <si>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</si>
  <si>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</si>
  <si>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</si>
  <si>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</si>
  <si>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</si>
  <si>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</si>
  <si>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</si>
  <si>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</si>
  <si>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</si>
  <si>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</si>
  <si>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</si>
  <si>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</si>
  <si>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</si>
  <si>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</si>
  <si>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</si>
  <si>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</si>
  <si>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</si>
  <si>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</si>
  <si>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</si>
  <si>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</si>
  <si>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</si>
  <si>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</si>
  <si>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</si>
  <si>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</si>
  <si>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</si>
  <si>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</si>
  <si>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</si>
  <si>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</si>
  <si>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</si>
  <si>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</si>
  <si>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</si>
  <si>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</si>
  <si>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</si>
  <si>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</si>
  <si>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</si>
  <si>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</si>
  <si>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</si>
  <si>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</si>
  <si>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</si>
  <si>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</si>
  <si>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</si>
  <si>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</si>
  <si>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</si>
  <si>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</si>
  <si>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</si>
  <si>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</si>
  <si>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</si>
  <si>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</si>
  <si>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</si>
  <si>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</si>
  <si>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</si>
  <si>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</si>
  <si>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</si>
  <si>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</si>
  <si>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</si>
  <si>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</si>
  <si>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</si>
  <si>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</si>
  <si>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</si>
  <si>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</si>
  <si>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</si>
  <si>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</si>
  <si>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</si>
  <si>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</si>
  <si>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</si>
  <si>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</si>
  <si>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</si>
  <si>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</si>
  <si>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</si>
  <si>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</si>
  <si>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</si>
  <si>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</si>
  <si>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</si>
  <si>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</si>
  <si>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</si>
  <si>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</si>
  <si>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</si>
  <si>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</si>
  <si>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</si>
  <si>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</si>
  <si>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</si>
  <si>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</si>
  <si>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</si>
  <si>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</si>
  <si>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</si>
  <si>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</si>
  <si>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</si>
  <si>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</si>
  <si>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</si>
  <si>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</si>
  <si>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</si>
  <si>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</si>
  <si>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</si>
  <si>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</si>
  <si>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</si>
  <si>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</si>
  <si>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</si>
  <si>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</si>
  <si>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</si>
  <si>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</si>
  <si>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</si>
  <si>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</si>
  <si>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</si>
  <si>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</si>
  <si>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</si>
  <si>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</si>
  <si>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</si>
  <si>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</si>
  <si>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</si>
  <si>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</si>
  <si>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</si>
  <si>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</si>
  <si>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</si>
  <si>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</si>
  <si>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</si>
  <si>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</si>
  <si>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</si>
  <si>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</si>
  <si>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</si>
  <si>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</si>
  <si>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</si>
  <si>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</si>
  <si>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</si>
  <si>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</si>
  <si>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</si>
  <si>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</si>
  <si>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</si>
  <si>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</si>
  <si>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</si>
  <si>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</si>
  <si>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</si>
  <si>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</si>
  <si>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</si>
  <si>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</si>
  <si>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</si>
  <si>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</si>
  <si>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</si>
  <si>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</si>
  <si>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</si>
  <si>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</si>
  <si>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</si>
  <si>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</si>
  <si>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</si>
  <si>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</si>
  <si>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</si>
  <si>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</si>
  <si>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</si>
  <si>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</si>
  <si>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</si>
  <si>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</si>
  <si>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</si>
  <si>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</si>
  <si>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</si>
  <si>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</si>
  <si>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</si>
  <si>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</si>
  <si>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</si>
  <si>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</si>
  <si>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</si>
  <si>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</si>
  <si>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</si>
  <si>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</si>
  <si>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</si>
  <si>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</si>
  <si>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</si>
  <si>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</si>
  <si>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</si>
  <si>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</si>
  <si>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</si>
  <si>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</si>
  <si>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</si>
  <si>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</si>
  <si>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</si>
  <si>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</si>
  <si>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</si>
  <si>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</si>
  <si>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</si>
  <si>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</si>
  <si>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</si>
  <si>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</si>
  <si>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</si>
  <si>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</si>
  <si>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</si>
  <si>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</si>
  <si>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</si>
  <si>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</si>
  <si>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</si>
  <si>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</si>
  <si>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</si>
  <si>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</si>
  <si>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</si>
  <si>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</si>
  <si>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</si>
  <si>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</si>
  <si>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</si>
  <si>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</si>
  <si>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</si>
  <si>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</si>
  <si>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</si>
  <si>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</si>
  <si>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</si>
  <si>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</si>
  <si>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</si>
  <si>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</si>
  <si>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</si>
  <si>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</si>
  <si>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</si>
  <si>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</si>
  <si>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</si>
  <si>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</si>
  <si>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</si>
  <si>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</si>
  <si>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</si>
  <si>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</si>
  <si>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</si>
  <si>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</si>
  <si>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</si>
  <si>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</si>
  <si>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</si>
  <si>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</si>
  <si>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</si>
  <si>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</si>
  <si>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</si>
  <si>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</si>
  <si>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</si>
  <si>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</si>
  <si>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</si>
  <si>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</si>
  <si>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</si>
  <si>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</si>
  <si>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</si>
  <si>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</si>
  <si>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</si>
  <si>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</si>
  <si>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</si>
  <si>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</si>
  <si>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</si>
  <si>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</si>
  <si>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</si>
  <si>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</si>
  <si>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</si>
  <si>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</si>
  <si>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</si>
  <si>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</si>
  <si>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</si>
  <si>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</si>
  <si>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</si>
  <si>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</si>
  <si>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</si>
  <si>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</si>
  <si>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</si>
  <si>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</si>
  <si>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</si>
  <si>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</si>
  <si>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</si>
  <si>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</si>
  <si>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</si>
  <si>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</si>
  <si>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</si>
  <si>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</si>
  <si>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</si>
  <si>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</si>
  <si>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</si>
  <si>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</si>
  <si>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</si>
  <si>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</si>
  <si>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</si>
  <si>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</si>
  <si>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</si>
  <si>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</si>
  <si>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</si>
  <si>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</si>
  <si>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</si>
  <si>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</si>
  <si>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</si>
  <si>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</si>
  <si>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</si>
  <si>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</si>
  <si>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</si>
  <si>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</si>
  <si>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</si>
  <si>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</si>
  <si>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</si>
  <si>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</si>
  <si>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</si>
  <si>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</si>
  <si>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</si>
  <si>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</si>
  <si>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</si>
  <si>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</si>
  <si>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</si>
  <si>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</si>
  <si>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</si>
  <si>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</si>
  <si>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</si>
  <si>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</si>
  <si>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</si>
  <si>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</si>
  <si>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</si>
  <si>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</si>
  <si>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</si>
  <si>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</si>
  <si>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</si>
  <si>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</si>
  <si>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</si>
  <si>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</si>
  <si>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</si>
  <si>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</si>
  <si>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</si>
  <si>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</si>
  <si>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</si>
  <si>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</si>
  <si>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</si>
  <si>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</si>
  <si>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</si>
  <si>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</si>
  <si>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</si>
  <si>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</si>
  <si>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</si>
  <si>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</si>
  <si>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</si>
  <si>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</si>
  <si>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</si>
  <si>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</si>
  <si>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</si>
  <si>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</si>
  <si>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</si>
  <si>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</si>
  <si>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</si>
  <si>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</si>
  <si>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</si>
  <si>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</si>
  <si>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</si>
  <si>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</si>
  <si>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</si>
  <si>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</si>
  <si>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</si>
  <si>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</si>
  <si>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</si>
  <si>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</si>
  <si>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</si>
  <si>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</si>
  <si>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</si>
  <si>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</si>
  <si>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</si>
  <si>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</si>
  <si>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</si>
  <si>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</si>
  <si>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</si>
  <si>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</si>
  <si>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</si>
  <si>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</si>
  <si>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</si>
  <si>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</si>
  <si>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</si>
  <si>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</si>
  <si>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</si>
  <si>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</si>
  <si>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</si>
  <si>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</si>
  <si>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</si>
  <si>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</si>
  <si>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</si>
  <si>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</si>
  <si>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</si>
  <si>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</si>
  <si>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</si>
  <si>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</si>
  <si>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</si>
  <si>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</si>
  <si>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</si>
  <si>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</si>
  <si>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</si>
  <si>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</si>
  <si>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</si>
  <si>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</si>
  <si>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</si>
  <si>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</si>
  <si>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</si>
  <si>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</si>
  <si>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</si>
  <si>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</si>
  <si>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</si>
  <si>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</si>
  <si>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</si>
  <si>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</si>
  <si>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</si>
  <si>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</si>
  <si>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</si>
  <si>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</si>
  <si>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</si>
  <si>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</si>
  <si>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</si>
  <si>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</si>
  <si>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</si>
  <si>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</si>
  <si>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</si>
  <si>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</si>
  <si>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</si>
  <si>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</si>
  <si>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</si>
  <si>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</si>
  <si>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</si>
  <si>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</si>
  <si>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</si>
  <si>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</si>
  <si>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</si>
  <si>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</si>
  <si>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</si>
  <si>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</si>
  <si>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</si>
  <si>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</si>
  <si>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</si>
  <si>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</si>
  <si>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</si>
  <si>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</si>
  <si>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</si>
  <si>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</si>
  <si>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</si>
  <si>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</si>
  <si>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</si>
  <si>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</si>
  <si>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</si>
  <si>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</si>
  <si>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</si>
  <si>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</si>
  <si>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</si>
  <si>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</si>
  <si>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</si>
  <si>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</si>
  <si>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</si>
  <si>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</si>
  <si>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</si>
  <si>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</si>
  <si>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</si>
  <si>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</si>
  <si>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</si>
  <si>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</si>
  <si>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</si>
  <si>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</si>
  <si>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</si>
  <si>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</si>
  <si>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</si>
  <si>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</si>
  <si>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</si>
  <si>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</si>
  <si>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</si>
  <si>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</si>
  <si>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</si>
  <si>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</si>
  <si>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</si>
  <si>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</si>
  <si>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</si>
  <si>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</si>
  <si>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</si>
  <si>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</si>
  <si>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</si>
  <si>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</si>
  <si>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</si>
  <si>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</si>
  <si>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</si>
  <si>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</si>
  <si>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</si>
  <si>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</si>
  <si>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</si>
  <si>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</si>
  <si>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</si>
  <si>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</si>
  <si>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</si>
  <si>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</si>
  <si>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</si>
  <si>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</si>
  <si>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</si>
  <si>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</si>
  <si>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</si>
  <si>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</si>
  <si>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</si>
  <si>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</si>
  <si>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</si>
  <si>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</si>
  <si>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</si>
  <si>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</si>
  <si>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</si>
  <si>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</si>
  <si>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</si>
  <si>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</si>
  <si>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</si>
  <si>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</si>
  <si>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</si>
  <si>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</si>
  <si>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</si>
  <si>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</si>
  <si>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</si>
  <si>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</si>
  <si>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</si>
  <si>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</si>
  <si>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</si>
  <si>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</si>
  <si>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</si>
  <si>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</si>
  <si>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</si>
  <si>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</si>
  <si>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</si>
  <si>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</si>
  <si>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</si>
  <si>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</si>
  <si>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</si>
  <si>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</si>
  <si>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</si>
  <si>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</si>
  <si>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</si>
  <si>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</si>
  <si>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</si>
  <si>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</si>
  <si>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</si>
  <si>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</si>
  <si>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</si>
  <si>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</si>
  <si>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</si>
  <si>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</si>
  <si>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</si>
  <si>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</si>
  <si>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</si>
  <si>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</si>
  <si>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</si>
  <si>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</si>
  <si>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</si>
  <si>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</si>
  <si>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</si>
  <si>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</si>
  <si>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</si>
  <si>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</si>
  <si>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</si>
  <si>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</si>
  <si>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</si>
  <si>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</si>
  <si>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</si>
  <si>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</si>
  <si>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</si>
  <si>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</si>
  <si>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</si>
  <si>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</si>
  <si>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</si>
  <si>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</si>
  <si>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</si>
  <si>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</si>
  <si>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</si>
  <si>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</si>
  <si>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</si>
  <si>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</si>
  <si>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</si>
  <si>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</si>
  <si>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</si>
  <si>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</si>
  <si>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</si>
  <si>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</si>
  <si>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</si>
  <si>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</si>
  <si>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</si>
  <si>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</si>
  <si>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</si>
  <si>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</si>
  <si>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</si>
  <si>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</si>
  <si>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</si>
  <si>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</si>
  <si>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</si>
  <si>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</si>
  <si>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</si>
  <si>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</si>
  <si>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</si>
  <si>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</si>
  <si>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</si>
  <si>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</si>
  <si>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</si>
  <si>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</si>
  <si>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</si>
  <si>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</si>
  <si>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</si>
  <si>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</si>
  <si>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</si>
  <si>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</si>
  <si>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</si>
  <si>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</si>
  <si>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</si>
  <si>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</si>
  <si>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</si>
  <si>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</si>
  <si>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</si>
  <si>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</si>
  <si>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</si>
  <si>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</si>
  <si>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</si>
  <si>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</si>
  <si>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</si>
  <si>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</si>
  <si>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</si>
  <si>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</si>
  <si>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</si>
  <si>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</si>
  <si>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</si>
  <si>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</si>
  <si>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</si>
  <si>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</si>
  <si>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</si>
  <si>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</si>
  <si>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</si>
  <si>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</si>
  <si>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</si>
  <si>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</si>
  <si>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</si>
  <si>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</si>
  <si>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</si>
  <si>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</si>
  <si>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</si>
  <si>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</si>
  <si>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</si>
  <si>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</si>
  <si>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</si>
  <si>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</si>
  <si>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</si>
  <si>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</si>
  <si>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</si>
  <si>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</si>
  <si>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</si>
  <si>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</si>
  <si>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</si>
  <si>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</si>
  <si>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</si>
  <si>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</si>
  <si>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</si>
  <si>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</si>
  <si>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</si>
  <si>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</si>
  <si>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</si>
  <si>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</si>
  <si>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</si>
  <si>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</si>
  <si>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</si>
  <si>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</si>
  <si>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</si>
  <si>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</si>
  <si>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</si>
  <si>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</si>
  <si>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</si>
  <si>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</si>
  <si>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</si>
  <si>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</si>
  <si>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</si>
  <si>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</si>
  <si>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</si>
  <si>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</si>
  <si>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</si>
  <si>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</si>
  <si>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</si>
  <si>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</si>
  <si>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</si>
  <si>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</si>
  <si>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</si>
  <si>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</si>
  <si>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</si>
  <si>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</si>
  <si>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</si>
  <si>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</si>
  <si>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</si>
  <si>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</si>
  <si>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</si>
  <si>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</si>
  <si>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</si>
  <si>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</si>
  <si>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</si>
  <si>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</si>
  <si>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</si>
  <si>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</si>
  <si>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</si>
  <si>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</si>
  <si>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</si>
  <si>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</si>
  <si>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</si>
  <si>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</si>
  <si>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</si>
  <si>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</si>
  <si>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</si>
  <si>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</si>
  <si>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</si>
  <si>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</si>
  <si>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</si>
  <si>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</si>
  <si>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</si>
  <si>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</si>
  <si>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</si>
  <si>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</si>
  <si>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</si>
  <si>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</si>
  <si>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</si>
  <si>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</si>
  <si>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</si>
  <si>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</si>
  <si>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</si>
  <si>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</si>
  <si>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</si>
  <si>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</si>
  <si>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</si>
  <si>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</si>
  <si>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</si>
  <si>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</si>
  <si>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</si>
  <si>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</si>
  <si>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</si>
  <si>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</si>
  <si>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</si>
  <si>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</si>
  <si>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</si>
  <si>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</si>
  <si>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</si>
  <si>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</si>
  <si>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</si>
  <si>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</si>
  <si>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</si>
  <si>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</si>
  <si>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</si>
  <si>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</si>
  <si>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</si>
  <si>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</si>
  <si>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</si>
  <si>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</si>
  <si>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</si>
  <si>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</si>
  <si>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</si>
  <si>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</si>
  <si>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</si>
  <si>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</si>
  <si>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</si>
  <si>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</si>
  <si>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</si>
  <si>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</si>
  <si>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</si>
  <si>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</si>
  <si>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</si>
  <si>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</si>
  <si>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</si>
  <si>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</si>
  <si>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</si>
  <si>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</si>
  <si>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</si>
  <si>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</si>
  <si>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</si>
  <si>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</si>
  <si>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</si>
  <si>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</si>
  <si>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</si>
  <si>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</si>
  <si>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</si>
  <si>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</si>
  <si>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</si>
  <si>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</si>
  <si>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</si>
  <si>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</si>
  <si>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</si>
  <si>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</si>
  <si>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</si>
  <si>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</si>
  <si>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</si>
  <si>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</si>
  <si>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</si>
  <si>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</si>
  <si>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</si>
  <si>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</si>
  <si>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</si>
  <si>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</si>
  <si>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</si>
  <si>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</si>
  <si>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</si>
  <si>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</si>
  <si>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</si>
  <si>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</si>
  <si>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</si>
  <si>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</si>
  <si>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</si>
  <si>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</si>
  <si>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</si>
  <si>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</si>
  <si>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</si>
  <si>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</si>
  <si>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</si>
  <si>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</si>
  <si>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</si>
  <si>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</si>
  <si>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</si>
  <si>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</si>
  <si>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</si>
  <si>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</si>
  <si>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</si>
  <si>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</si>
  <si>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</si>
  <si>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</si>
  <si>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</si>
  <si>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</si>
  <si>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</si>
  <si>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</si>
  <si>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</si>
  <si>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</si>
  <si>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</si>
  <si>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</si>
  <si>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</si>
  <si>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</si>
  <si>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</si>
  <si>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</si>
  <si>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</si>
  <si>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</si>
  <si>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</si>
  <si>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</si>
  <si>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</si>
  <si>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</si>
  <si>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</si>
  <si>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</si>
  <si>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</si>
  <si>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</si>
  <si>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</si>
  <si>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</si>
  <si>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</si>
  <si>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</si>
  <si>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</si>
  <si>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</si>
  <si>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</si>
  <si>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</si>
  <si>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</si>
  <si>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</si>
  <si>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</si>
  <si>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</si>
  <si>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</si>
  <si>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</si>
  <si>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</si>
  <si>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</si>
  <si>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</si>
  <si>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</si>
  <si>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</si>
  <si>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</si>
  <si>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</si>
  <si>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</si>
  <si>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</si>
  <si>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</si>
  <si>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</si>
  <si>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</si>
  <si>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</si>
  <si>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</si>
  <si>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</si>
  <si>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</si>
  <si>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</si>
  <si>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</si>
  <si>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</si>
  <si>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</si>
  <si>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</si>
  <si>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</si>
  <si>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</si>
  <si>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</si>
  <si>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</si>
  <si>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</si>
  <si>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</si>
  <si>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</si>
  <si>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</si>
  <si>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</si>
  <si>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</si>
  <si>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</si>
  <si>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</si>
  <si>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</si>
  <si>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</si>
  <si>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</si>
  <si>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</si>
  <si>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</si>
  <si>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</si>
  <si>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</si>
  <si>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</si>
  <si>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</si>
  <si>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</si>
  <si>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</si>
  <si>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</si>
  <si>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</si>
  <si>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</si>
  <si>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</si>
  <si>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</si>
  <si>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</si>
  <si>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</si>
  <si>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</si>
  <si>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</si>
  <si>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</si>
  <si>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</si>
  <si>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</si>
  <si>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</si>
  <si>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</si>
  <si>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</si>
  <si>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</si>
  <si>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</si>
  <si>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</si>
  <si>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</si>
  <si>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</si>
  <si>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</si>
  <si>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</si>
  <si>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</si>
  <si>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</si>
  <si>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</si>
  <si>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</si>
  <si>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</si>
  <si>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</si>
  <si>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</si>
  <si>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</si>
  <si>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</si>
  <si>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</si>
  <si>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</si>
  <si>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</si>
  <si>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</si>
  <si>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</si>
  <si>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</si>
  <si>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</si>
  <si>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</si>
  <si>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</si>
  <si>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</si>
  <si>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</si>
  <si>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</si>
  <si>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</si>
  <si>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</si>
  <si>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</si>
  <si>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</si>
  <si>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</si>
  <si>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</si>
  <si>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</si>
  <si>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</si>
  <si>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</si>
  <si>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</si>
  <si>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</si>
  <si>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</si>
  <si>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</si>
  <si>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</si>
  <si>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</si>
  <si>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</si>
  <si>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</si>
  <si>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</si>
  <si>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</si>
  <si>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</si>
  <si>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</si>
  <si>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</si>
  <si>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</si>
  <si>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</si>
  <si>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</si>
  <si>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</si>
  <si>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</si>
  <si>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</si>
  <si>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</si>
  <si>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</si>
  <si>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</si>
  <si>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</si>
  <si>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</si>
  <si>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</si>
  <si>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</si>
  <si>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</si>
  <si>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</si>
  <si>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</si>
  <si>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</si>
  <si>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</si>
  <si>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</si>
  <si>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</si>
  <si>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</si>
  <si>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</si>
  <si>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</si>
  <si>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</si>
  <si>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</si>
  <si>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</si>
  <si>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</si>
  <si>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</si>
  <si>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</si>
  <si>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</si>
  <si>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</si>
  <si>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</si>
  <si>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</si>
  <si>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</si>
  <si>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</si>
  <si>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</si>
  <si>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</si>
  <si>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</si>
  <si>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</si>
  <si>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</si>
  <si>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</si>
  <si>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</si>
  <si>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</si>
  <si>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</si>
  <si>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</si>
  <si>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</si>
  <si>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</si>
  <si>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</si>
  <si>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</si>
  <si>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</si>
  <si>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</si>
  <si>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</si>
  <si>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</si>
  <si>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</si>
  <si>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</si>
  <si>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</si>
  <si>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</si>
  <si>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</si>
  <si>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</si>
  <si>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</si>
  <si>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</si>
  <si>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</si>
  <si>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</si>
  <si>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</si>
  <si>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</si>
  <si>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</si>
  <si>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</si>
  <si>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</si>
  <si>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</si>
  <si>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</si>
  <si>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</si>
  <si>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</si>
  <si>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</si>
  <si>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</si>
  <si>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</si>
  <si>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</si>
  <si>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</si>
  <si>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</si>
  <si>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</si>
  <si>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</si>
  <si>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</si>
  <si>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</si>
  <si>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</si>
  <si>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</si>
  <si>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</si>
  <si>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</si>
  <si>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</si>
  <si>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</si>
  <si>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</si>
  <si>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</si>
  <si>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</si>
  <si>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</si>
  <si>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</si>
  <si>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</si>
  <si>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</si>
  <si>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</si>
  <si>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</si>
  <si>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</si>
  <si>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</si>
  <si>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</si>
  <si>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</si>
  <si>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</si>
  <si>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</si>
  <si>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</si>
  <si>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</si>
  <si>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</si>
  <si>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</si>
  <si>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</si>
  <si>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</si>
  <si>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</si>
  <si>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</si>
  <si>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</si>
  <si>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</si>
  <si>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</si>
  <si>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</si>
  <si>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</si>
  <si>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</si>
  <si>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</si>
  <si>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</si>
  <si>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</si>
  <si>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</si>
  <si>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</si>
  <si>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</si>
  <si>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</si>
  <si>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</si>
  <si>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</si>
  <si>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</si>
  <si>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</si>
  <si>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</si>
  <si>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</si>
  <si>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</si>
  <si>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</si>
  <si>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</si>
  <si>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</si>
  <si>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</si>
  <si>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</si>
  <si>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</si>
  <si>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</si>
  <si>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</si>
  <si>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</si>
  <si>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</si>
  <si>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</si>
  <si>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</si>
  <si>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</si>
  <si>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</si>
  <si>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</si>
  <si>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</si>
  <si>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</si>
  <si>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</si>
  <si>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</si>
  <si>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</si>
  <si>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</si>
  <si>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</si>
  <si>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</si>
  <si>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</si>
  <si>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</si>
  <si>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</si>
  <si>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</si>
  <si>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</si>
  <si>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</si>
  <si>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</si>
  <si>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</si>
  <si>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</si>
  <si>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</si>
  <si>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</si>
  <si>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</si>
  <si>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</si>
  <si>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</si>
  <si>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</si>
  <si>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</si>
  <si>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</si>
  <si>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</si>
  <si>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</si>
  <si>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</si>
  <si>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</si>
  <si>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</si>
  <si>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</si>
  <si>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</si>
  <si>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</si>
  <si>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</si>
  <si>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</si>
  <si>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</si>
  <si>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</si>
  <si>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</si>
  <si>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</si>
  <si>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</si>
  <si>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</si>
  <si>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</si>
  <si>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</si>
  <si>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</si>
  <si>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</si>
  <si>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</si>
  <si>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</si>
  <si>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</si>
  <si>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</si>
  <si>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</si>
  <si>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</si>
  <si>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</si>
  <si>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</si>
  <si>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</si>
  <si>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</si>
  <si>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</si>
  <si>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</si>
  <si>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</si>
  <si>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</si>
  <si>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</si>
  <si>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</si>
  <si>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</si>
  <si>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</si>
  <si>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</si>
  <si>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</si>
  <si>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</si>
  <si>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</si>
  <si>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</si>
  <si>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</si>
  <si>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</si>
  <si>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</si>
  <si>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</si>
  <si>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</si>
  <si>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</si>
  <si>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</si>
  <si>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</si>
  <si>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</si>
  <si>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</si>
  <si>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</si>
  <si>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</si>
  <si>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</si>
  <si>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</si>
  <si>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</si>
  <si>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</si>
  <si>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</si>
  <si>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</si>
  <si>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</si>
  <si>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</si>
  <si>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</si>
  <si>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</si>
  <si>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</si>
  <si>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</si>
  <si>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</si>
  <si>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</si>
  <si>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</si>
  <si>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</si>
  <si>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</si>
  <si>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</si>
  <si>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</si>
  <si>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</si>
  <si>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</si>
  <si>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</si>
  <si>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</si>
  <si>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</si>
  <si>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</si>
  <si>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</si>
  <si>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</si>
  <si>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</si>
  <si>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</si>
  <si>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</si>
  <si>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</si>
  <si>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</si>
  <si>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</si>
  <si>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</si>
  <si>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</si>
  <si>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</si>
  <si>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</si>
  <si>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</si>
  <si>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</si>
  <si>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</si>
  <si>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</si>
  <si>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</si>
  <si>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</si>
  <si>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</si>
  <si>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</si>
  <si>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</si>
  <si>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</si>
  <si>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</si>
  <si>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</si>
  <si>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</si>
  <si>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</si>
  <si>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</si>
  <si>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</si>
  <si>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</si>
  <si>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</si>
  <si>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</si>
  <si>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</si>
  <si>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</si>
  <si>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</si>
  <si>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</si>
  <si>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</si>
  <si>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</si>
  <si>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</si>
  <si>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</si>
  <si>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</si>
  <si>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</si>
  <si>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</si>
  <si>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</si>
  <si>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</si>
  <si>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</si>
  <si>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</si>
  <si>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</si>
  <si>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</si>
  <si>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</si>
  <si>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</si>
  <si>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</si>
  <si>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</si>
  <si>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</si>
  <si>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</si>
  <si>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</si>
  <si>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</si>
  <si>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</si>
  <si>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</si>
  <si>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</si>
  <si>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</si>
  <si>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</si>
  <si>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</si>
  <si>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</si>
  <si>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</si>
  <si>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</si>
  <si>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</si>
  <si>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</si>
  <si>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</si>
  <si>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</si>
  <si>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</si>
  <si>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</si>
  <si>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</si>
  <si>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</si>
  <si>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</si>
  <si>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</si>
  <si>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</si>
  <si>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</si>
  <si>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</si>
  <si>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</si>
  <si>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</si>
  <si>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</si>
  <si>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</si>
  <si>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</si>
  <si>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</si>
  <si>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</si>
  <si>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</si>
  <si>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</si>
  <si>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</si>
  <si>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</si>
  <si>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</si>
  <si>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</si>
  <si>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</si>
  <si>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</si>
  <si>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</si>
  <si>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</si>
  <si>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</si>
  <si>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</si>
  <si>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</si>
  <si>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</si>
  <si>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</si>
  <si>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</si>
  <si>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</si>
  <si>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</si>
  <si>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</si>
  <si>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</si>
  <si>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</si>
  <si>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</si>
  <si>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</si>
  <si>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</si>
  <si>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</si>
  <si>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</si>
  <si>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</si>
  <si>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</si>
  <si>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</si>
  <si>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</si>
  <si>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</si>
  <si>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</si>
  <si>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</si>
  <si>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</si>
  <si>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</si>
  <si>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</si>
  <si>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</si>
  <si>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</si>
  <si>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</si>
  <si>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</si>
  <si>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</si>
  <si>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</si>
  <si>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</si>
  <si>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</si>
  <si>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</si>
  <si>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</si>
  <si>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</si>
  <si>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</si>
  <si>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</si>
  <si>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</si>
  <si>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</si>
  <si>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</si>
  <si>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</si>
  <si>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</si>
  <si>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</si>
  <si>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</si>
  <si>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</si>
  <si>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</si>
  <si>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</si>
  <si>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</si>
  <si>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</si>
  <si>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</si>
  <si>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</si>
  <si>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</si>
  <si>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</si>
  <si>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</si>
  <si>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</si>
  <si>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</si>
  <si>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</si>
  <si>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</si>
  <si>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</si>
  <si>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</si>
  <si>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</si>
  <si>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</si>
  <si>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</si>
  <si>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</si>
  <si>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</si>
  <si>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</si>
  <si>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</si>
  <si>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</si>
  <si>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</si>
  <si>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</si>
  <si>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</si>
  <si>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</si>
  <si>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</si>
  <si>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</si>
  <si>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</si>
  <si>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</si>
  <si>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</si>
  <si>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</si>
  <si>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</si>
  <si>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</si>
  <si>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</si>
  <si>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</si>
  <si>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</si>
  <si>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</si>
  <si>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</si>
  <si>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</si>
  <si>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</si>
  <si>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</si>
  <si>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</si>
  <si>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</si>
  <si>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</si>
  <si>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</si>
  <si>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</si>
  <si>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</si>
  <si>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</si>
  <si>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</si>
  <si>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</si>
  <si>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</si>
  <si>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</si>
  <si>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</si>
  <si>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</si>
  <si>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</si>
  <si>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</si>
  <si>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</si>
  <si>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</si>
  <si>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</si>
  <si>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</si>
  <si>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</si>
  <si>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</si>
  <si>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</si>
  <si>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</si>
  <si>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</si>
  <si>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</si>
  <si>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</si>
  <si>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</si>
  <si>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</si>
  <si>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</si>
  <si>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</si>
  <si>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</si>
  <si>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</si>
  <si>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</si>
  <si>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</si>
  <si>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</si>
  <si>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</si>
  <si>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</si>
  <si>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</si>
  <si>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</si>
  <si>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</si>
  <si>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</si>
  <si>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</si>
  <si>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</si>
  <si>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</si>
  <si>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</si>
  <si>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</si>
  <si>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</si>
  <si>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</si>
  <si>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</si>
  <si>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</si>
  <si>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</si>
  <si>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</si>
  <si>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</si>
  <si>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</si>
  <si>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</si>
  <si>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</si>
  <si>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</si>
  <si>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</si>
  <si>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</si>
  <si>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</si>
  <si>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</si>
  <si>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</si>
  <si>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</si>
  <si>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</si>
  <si>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</si>
  <si>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</si>
  <si>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</si>
  <si>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</si>
  <si>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</si>
  <si>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</si>
  <si>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</si>
  <si>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</si>
  <si>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</si>
  <si>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</si>
  <si>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</si>
  <si>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</si>
  <si>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</si>
  <si>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</si>
  <si>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</si>
  <si>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</si>
  <si>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</si>
  <si>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</si>
  <si>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</si>
  <si>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</si>
  <si>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</si>
  <si>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</si>
  <si>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</si>
  <si>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</si>
  <si>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</si>
  <si>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</si>
  <si>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</si>
  <si>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</si>
  <si>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</si>
  <si>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</si>
  <si>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</si>
  <si>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</si>
  <si>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</si>
  <si>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</si>
  <si>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</si>
  <si>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</si>
  <si>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</si>
  <si>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</si>
  <si>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</si>
  <si>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</si>
  <si>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</si>
  <si>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</si>
  <si>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</si>
  <si>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</si>
  <si>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</si>
  <si>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</si>
  <si>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</si>
  <si>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</si>
  <si>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</si>
  <si>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</si>
  <si>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</si>
  <si>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</si>
  <si>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</si>
  <si>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</si>
  <si>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</si>
  <si>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</si>
  <si>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</si>
  <si>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</si>
  <si>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</si>
  <si>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</si>
  <si>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</si>
  <si>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</si>
  <si>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</si>
  <si>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</si>
  <si>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</si>
  <si>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</si>
  <si>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</si>
  <si>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</si>
  <si>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</si>
  <si>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</si>
  <si>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</si>
  <si>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</si>
  <si>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</si>
  <si>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</si>
  <si>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</si>
  <si>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</si>
  <si>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</si>
  <si>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</si>
  <si>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</si>
  <si>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</si>
  <si>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</si>
  <si>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</si>
  <si>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</si>
  <si>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</si>
  <si>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</si>
  <si>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</si>
  <si>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</si>
  <si>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</si>
  <si>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</si>
  <si>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</si>
  <si>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</si>
  <si>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</si>
  <si>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</si>
  <si>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</si>
  <si>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</si>
  <si>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</si>
  <si>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</si>
  <si>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</si>
  <si>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</si>
  <si>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</si>
  <si>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</si>
  <si>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</si>
  <si>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</si>
  <si>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</si>
  <si>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</si>
  <si>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</si>
  <si>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</si>
  <si>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</si>
  <si>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</si>
  <si>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</si>
  <si>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</si>
  <si>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</si>
  <si>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</si>
  <si>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</si>
  <si>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</si>
  <si>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</si>
  <si>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</si>
  <si>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</si>
  <si>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</si>
  <si>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</si>
  <si>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</si>
  <si>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</si>
  <si>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</si>
  <si>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</si>
  <si>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</si>
  <si>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</si>
  <si>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</si>
  <si>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</si>
  <si>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</si>
  <si>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</si>
  <si>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</si>
  <si>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</si>
  <si>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</si>
  <si>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</si>
  <si>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</si>
  <si>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</si>
  <si>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</si>
  <si>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</si>
  <si>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</si>
  <si>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</si>
  <si>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</si>
  <si>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</si>
  <si>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</si>
  <si>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</si>
  <si>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</si>
  <si>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</si>
  <si>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</si>
  <si>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</si>
  <si>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</si>
  <si>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</si>
  <si>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</si>
  <si>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</si>
  <si>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</si>
  <si>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</si>
  <si>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</si>
  <si>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</si>
  <si>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</si>
  <si>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</si>
  <si>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</si>
  <si>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</si>
  <si>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</si>
  <si>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</si>
  <si>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</si>
  <si>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</si>
  <si>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</si>
  <si>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</si>
  <si>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</si>
  <si>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</si>
  <si>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</si>
  <si>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</si>
  <si>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</si>
  <si>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</si>
  <si>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</si>
  <si>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</si>
  <si>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</si>
  <si>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</si>
  <si>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</si>
  <si>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</si>
  <si>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</si>
  <si>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</si>
  <si>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</si>
  <si>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</si>
  <si>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</si>
  <si>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</si>
  <si>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</si>
  <si>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</si>
  <si>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</si>
  <si>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</si>
  <si>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</si>
  <si>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</si>
  <si>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</si>
  <si>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</si>
  <si>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</si>
  <si>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</si>
  <si>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</si>
  <si>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</si>
  <si>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</si>
  <si>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</si>
  <si>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</si>
  <si>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</si>
  <si>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</si>
  <si>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</si>
  <si>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</si>
  <si>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</si>
  <si>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</si>
  <si>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</si>
  <si>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</si>
  <si>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</si>
  <si>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</si>
  <si>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</si>
  <si>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</si>
  <si>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</si>
  <si>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</si>
  <si>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</si>
  <si>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</si>
  <si>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</si>
  <si>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</si>
  <si>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</si>
  <si>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</si>
  <si>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</si>
  <si>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</si>
  <si>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</si>
  <si>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</si>
  <si>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</si>
  <si>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</si>
  <si>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</si>
  <si>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</si>
  <si>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</si>
  <si>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</si>
  <si>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</si>
  <si>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</si>
  <si>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</si>
  <si>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</si>
  <si>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</si>
  <si>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</si>
  <si>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</si>
  <si>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</si>
  <si>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</si>
  <si>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</si>
  <si>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</si>
  <si>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</si>
  <si>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</si>
  <si>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</si>
  <si>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</si>
  <si>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</si>
  <si>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</si>
  <si>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</si>
  <si>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</si>
  <si>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</si>
  <si>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</si>
  <si>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</si>
  <si>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</si>
  <si>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</si>
  <si>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</si>
  <si>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</si>
  <si>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</si>
  <si>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</si>
  <si>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</si>
  <si>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</si>
  <si>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</si>
  <si>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</si>
  <si>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</si>
  <si>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</si>
  <si>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</si>
  <si>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</si>
  <si>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</si>
  <si>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</si>
  <si>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</si>
  <si>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</si>
  <si>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</si>
  <si>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</si>
  <si>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</si>
  <si>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</si>
  <si>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</si>
  <si>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</si>
  <si>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</si>
  <si>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</si>
  <si>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</si>
  <si>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</si>
  <si>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</si>
  <si>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</si>
  <si>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</si>
  <si>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</si>
  <si>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</si>
  <si>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</si>
  <si>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</si>
  <si>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</si>
  <si>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</si>
  <si>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</si>
  <si>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</si>
  <si>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</si>
  <si>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</si>
  <si>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</si>
  <si>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</si>
  <si>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</si>
  <si>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</si>
  <si>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</si>
  <si>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</si>
  <si>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</si>
  <si>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</si>
  <si>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</si>
  <si>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</si>
  <si>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</si>
  <si>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</si>
  <si>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</si>
  <si>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</si>
  <si>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</si>
  <si>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</si>
  <si>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</si>
  <si>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</si>
  <si>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</si>
  <si>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</si>
  <si>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</si>
  <si>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</si>
  <si>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</si>
  <si>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</si>
  <si>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</si>
  <si>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</si>
  <si>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</si>
  <si>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</si>
  <si>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</si>
  <si>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</si>
  <si>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</si>
  <si>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</si>
  <si>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</si>
  <si>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</si>
  <si>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</si>
  <si>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</si>
  <si>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</si>
  <si>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</si>
  <si>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</si>
  <si>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</si>
  <si>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</si>
  <si>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</si>
  <si>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</si>
  <si>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</si>
  <si>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</si>
  <si>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</si>
  <si>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</si>
  <si>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</si>
  <si>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</si>
  <si>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</si>
  <si>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</si>
  <si>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</si>
  <si>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</si>
  <si>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</si>
  <si>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</si>
  <si>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</si>
  <si>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</si>
  <si>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</si>
  <si>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</si>
  <si>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</si>
  <si>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</si>
  <si>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</si>
  <si>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</si>
  <si>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</si>
  <si>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</si>
  <si>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</si>
  <si>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</si>
  <si>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</si>
  <si>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</si>
  <si>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</si>
  <si>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</si>
  <si>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</si>
  <si>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</si>
  <si>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</si>
  <si>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</si>
  <si>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</si>
  <si>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</si>
  <si>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</si>
  <si>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</si>
  <si>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</si>
  <si>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</si>
  <si>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</si>
  <si>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</si>
  <si>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</si>
  <si>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</si>
  <si>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</si>
  <si>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</si>
  <si>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</si>
  <si>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</si>
  <si>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</si>
  <si>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</si>
  <si>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</si>
  <si>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</si>
  <si>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</si>
  <si>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</si>
  <si>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</si>
  <si>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</si>
  <si>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</si>
  <si>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</si>
  <si>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</si>
  <si>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</si>
  <si>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</si>
  <si>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</si>
  <si>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</si>
  <si>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</si>
  <si>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</si>
  <si>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</si>
  <si>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</si>
  <si>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</si>
  <si>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</si>
  <si>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</si>
  <si>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</si>
  <si>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</si>
  <si>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</si>
  <si>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</si>
  <si>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</si>
  <si>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</si>
  <si>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</si>
  <si>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</si>
  <si>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</si>
  <si>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</si>
  <si>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</si>
  <si>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</si>
  <si>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</si>
  <si>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</si>
  <si>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</si>
  <si>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</si>
  <si>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</si>
  <si>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</si>
  <si>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</si>
  <si>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</si>
  <si>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</si>
  <si>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</si>
  <si>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</si>
  <si>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</si>
  <si>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</si>
  <si>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</si>
  <si>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</si>
  <si>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</si>
  <si>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</si>
  <si>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</si>
  <si>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</si>
  <si>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</si>
  <si>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</si>
  <si>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</si>
  <si>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</si>
  <si>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</si>
  <si>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</si>
  <si>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</si>
  <si>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</si>
  <si>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</si>
  <si>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</si>
  <si>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</si>
  <si>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</si>
  <si>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</si>
  <si>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</si>
  <si>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</si>
  <si>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</si>
  <si>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</si>
  <si>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</si>
  <si>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</si>
  <si>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</si>
  <si>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</si>
  <si>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</si>
  <si>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</si>
  <si>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</si>
  <si>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</si>
  <si>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</si>
  <si>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</si>
  <si>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</si>
  <si>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</si>
  <si>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</si>
  <si>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</si>
  <si>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</si>
  <si>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</si>
  <si>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</si>
  <si>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</si>
  <si>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</si>
  <si>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</si>
  <si>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</si>
  <si>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</si>
  <si>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</si>
  <si>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</si>
  <si>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</si>
  <si>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</si>
  <si>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</si>
  <si>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</si>
  <si>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</si>
  <si>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</si>
  <si>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</si>
  <si>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</si>
  <si>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</si>
  <si>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</si>
  <si>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</si>
  <si>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</si>
  <si>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</si>
  <si>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</si>
  <si>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</si>
  <si>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</si>
  <si>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</si>
  <si>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</si>
  <si>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</si>
  <si>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</si>
  <si>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</si>
  <si>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</si>
  <si>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</si>
  <si>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</si>
  <si>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</si>
  <si>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</si>
  <si>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</si>
  <si>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</si>
  <si>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</si>
  <si>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</si>
  <si>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</si>
  <si>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</si>
  <si>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</si>
  <si>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</si>
  <si>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</si>
  <si>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</si>
  <si>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</si>
  <si>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</si>
  <si>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</si>
  <si>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</si>
  <si>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</si>
  <si>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</si>
  <si>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</si>
  <si>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</si>
  <si>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</si>
  <si>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</si>
  <si>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</si>
  <si>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</si>
  <si>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</si>
  <si>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</si>
  <si>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</si>
  <si>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</si>
  <si>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</si>
  <si>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</si>
  <si>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</si>
  <si>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</si>
  <si>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</si>
  <si>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</si>
  <si>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</si>
  <si>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</si>
  <si>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</si>
  <si>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</si>
  <si>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</si>
  <si>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</si>
  <si>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</si>
  <si>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</si>
  <si>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</si>
  <si>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</si>
  <si>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</si>
  <si>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</si>
  <si>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</si>
  <si>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</si>
  <si>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</si>
  <si>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</si>
  <si>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</si>
  <si>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</si>
  <si>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</si>
  <si>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</si>
  <si>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</si>
  <si>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</si>
  <si>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</si>
  <si>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</si>
  <si>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</si>
  <si>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</si>
  <si>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</si>
  <si>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</si>
  <si>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</si>
  <si>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</si>
  <si>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</si>
  <si>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</si>
  <si>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</si>
  <si>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</si>
  <si>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</si>
  <si>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</si>
  <si>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</si>
  <si>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</si>
  <si>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</si>
  <si>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</si>
  <si>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</si>
  <si>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</si>
  <si>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</si>
  <si>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</si>
  <si>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</si>
  <si>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</si>
  <si>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</si>
  <si>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</si>
  <si>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</si>
  <si>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</si>
  <si>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</si>
  <si>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</si>
  <si>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</si>
  <si>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</si>
  <si>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</si>
  <si>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</si>
  <si>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</si>
  <si>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</si>
  <si>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</si>
  <si>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</si>
  <si>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</si>
  <si>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</si>
  <si>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</si>
  <si>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</si>
  <si>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</si>
  <si>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</si>
  <si>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</si>
  <si>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</si>
  <si>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</si>
  <si>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</si>
  <si>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</si>
  <si>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</si>
  <si>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</si>
  <si>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</si>
  <si>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</si>
  <si>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</si>
  <si>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</si>
  <si>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</si>
  <si>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</si>
  <si>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</si>
  <si>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</si>
  <si>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</si>
  <si>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</si>
  <si>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</si>
  <si>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</si>
  <si>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</si>
  <si>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</si>
  <si>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</si>
  <si>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</si>
  <si>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</si>
  <si>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</si>
  <si>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</si>
  <si>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</si>
  <si>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</si>
  <si>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</si>
  <si>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</si>
  <si>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</si>
  <si>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</si>
  <si>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</si>
  <si>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</si>
  <si>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</si>
  <si>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</si>
  <si>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</si>
  <si>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</si>
  <si>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</si>
  <si>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</si>
  <si>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</si>
  <si>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</si>
  <si>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</si>
  <si>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</si>
  <si>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</si>
  <si>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</si>
  <si>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</si>
  <si>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</si>
  <si>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</si>
  <si>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</si>
  <si>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</si>
  <si>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</si>
  <si>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</si>
  <si>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</si>
  <si>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</si>
  <si>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</si>
  <si>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</si>
  <si>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</si>
  <si>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</si>
  <si>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</si>
  <si>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</si>
  <si>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</si>
  <si>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</si>
  <si>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</si>
  <si>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</si>
  <si>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</si>
  <si>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</si>
  <si>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</si>
  <si>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</si>
  <si>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</si>
  <si>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</si>
  <si>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</si>
  <si>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</si>
  <si>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</si>
  <si>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</si>
  <si>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</si>
  <si>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</si>
  <si>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</si>
  <si>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</si>
  <si>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</si>
  <si>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</si>
  <si>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</si>
  <si>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</si>
  <si>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</si>
  <si>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</si>
  <si>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</si>
  <si>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</si>
  <si>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</si>
  <si>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</si>
  <si>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</si>
  <si>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</si>
  <si>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</si>
  <si>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</si>
  <si>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</si>
  <si>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</si>
  <si>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</si>
  <si>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</si>
  <si>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</si>
  <si>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</si>
  <si>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</si>
  <si>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</si>
  <si>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</si>
  <si>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</si>
  <si>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</si>
  <si>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</si>
  <si>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</si>
  <si>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</si>
  <si>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</si>
  <si>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</si>
  <si>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</si>
  <si>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</si>
  <si>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</si>
  <si>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</si>
  <si>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</si>
  <si>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</si>
  <si>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</si>
  <si>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</si>
  <si>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</si>
  <si>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</si>
  <si>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</si>
  <si>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</si>
  <si>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</si>
  <si>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</si>
  <si>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</si>
  <si>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</si>
  <si>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</si>
  <si>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</si>
  <si>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</si>
  <si>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</si>
  <si>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</si>
  <si>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</si>
  <si>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</si>
  <si>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</si>
  <si>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</si>
  <si>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</si>
  <si>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</si>
  <si>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</si>
  <si>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</si>
  <si>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</si>
  <si>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</si>
  <si>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</si>
  <si>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</si>
  <si>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</si>
  <si>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</si>
  <si>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</si>
  <si>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</si>
  <si>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</si>
  <si>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</si>
  <si>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</si>
  <si>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</si>
  <si>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</si>
  <si>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</si>
  <si>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</si>
  <si>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</si>
  <si>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</si>
  <si>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</si>
  <si>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</si>
  <si>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</si>
  <si>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</si>
  <si>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</si>
  <si>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</si>
  <si>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</si>
  <si>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</si>
  <si>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</si>
  <si>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</si>
  <si>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</si>
  <si>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</si>
  <si>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</si>
  <si>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</si>
  <si>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</si>
  <si>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</si>
  <si>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</si>
  <si>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</si>
  <si>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</si>
  <si>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</si>
  <si>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</si>
  <si>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</si>
  <si>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</si>
  <si>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</si>
  <si>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</si>
  <si>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</si>
  <si>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</si>
  <si>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</si>
  <si>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</si>
  <si>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</si>
  <si>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</si>
  <si>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</si>
  <si>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</si>
  <si>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</si>
  <si>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</si>
  <si>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</si>
  <si>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</si>
  <si>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</si>
  <si>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</si>
  <si>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</si>
  <si>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</si>
  <si>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</si>
  <si>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</si>
  <si>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</si>
  <si>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</si>
  <si>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</si>
  <si>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</si>
  <si>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</si>
  <si>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</si>
  <si>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</si>
  <si>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</si>
  <si>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</si>
  <si>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</si>
  <si>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</si>
  <si>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</si>
  <si>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</si>
  <si>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</si>
  <si>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</si>
  <si>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</si>
  <si>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</si>
  <si>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</si>
  <si>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</si>
  <si>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</si>
  <si>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</si>
  <si>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</si>
  <si>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</si>
  <si>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</si>
  <si>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</si>
  <si>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</si>
  <si>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</si>
  <si>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</si>
  <si>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</si>
  <si>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</si>
  <si>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</si>
  <si>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</si>
  <si>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</si>
  <si>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</si>
  <si>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</si>
  <si>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</si>
  <si>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</si>
  <si>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</si>
  <si>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</si>
  <si>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</si>
  <si>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</si>
  <si>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</si>
  <si>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</si>
  <si>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</si>
  <si>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</si>
  <si>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</si>
  <si>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</si>
  <si>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</si>
  <si>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</si>
  <si>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</si>
  <si>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</si>
  <si>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</si>
  <si>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</si>
  <si>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</si>
  <si>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</si>
  <si>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</si>
  <si>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</si>
  <si>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</si>
  <si>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</si>
  <si>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</si>
  <si>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</si>
  <si>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</si>
  <si>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</si>
  <si>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</si>
  <si>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</si>
  <si>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</si>
  <si>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</si>
  <si>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</si>
  <si>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</si>
  <si>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</si>
  <si>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</si>
  <si>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</si>
  <si>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</si>
  <si>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</si>
  <si>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</si>
  <si>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</si>
  <si>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</si>
  <si>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</si>
  <si>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</si>
  <si>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</si>
  <si>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</si>
  <si>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</si>
  <si>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</si>
  <si>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</si>
  <si>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</si>
  <si>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</si>
  <si>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</si>
  <si>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</si>
  <si>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</si>
  <si>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</si>
  <si>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</si>
  <si>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</si>
  <si>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</si>
  <si>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</si>
  <si>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</si>
  <si>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</si>
  <si>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</si>
  <si>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</si>
  <si>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</si>
  <si>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</si>
  <si>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</si>
  <si>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</si>
  <si>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</si>
  <si>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</si>
  <si>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</si>
  <si>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</si>
  <si>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</si>
  <si>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</si>
  <si>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</si>
  <si>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</si>
  <si>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</si>
  <si>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</si>
  <si>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</si>
  <si>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</si>
  <si>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</si>
  <si>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</si>
  <si>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</si>
  <si>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</si>
  <si>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</si>
  <si>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</si>
  <si>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</si>
  <si>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</si>
  <si>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</si>
  <si>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</si>
  <si>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</si>
  <si>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</si>
  <si>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</si>
  <si>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</si>
  <si>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</si>
  <si>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</si>
  <si>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</si>
  <si>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</si>
  <si>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</si>
  <si>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</si>
  <si>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</si>
  <si>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</si>
  <si>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</si>
  <si>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</si>
  <si>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</si>
  <si>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</si>
  <si>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</si>
  <si>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</si>
  <si>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</si>
  <si>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</si>
  <si>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</si>
  <si>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</si>
  <si>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</si>
  <si>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</si>
  <si>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</si>
  <si>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</si>
  <si>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</si>
  <si>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</si>
  <si>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</si>
  <si>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</si>
  <si>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</si>
  <si>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</si>
  <si>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</si>
  <si>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</si>
  <si>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</si>
  <si>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</si>
  <si>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</si>
  <si>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</si>
  <si>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</si>
  <si>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</si>
  <si>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</si>
  <si>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</si>
  <si>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</si>
  <si>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</si>
  <si>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</si>
  <si>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</si>
  <si>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</si>
  <si>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</si>
  <si>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</si>
  <si>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</si>
  <si>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</si>
  <si>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</si>
  <si>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</si>
  <si>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</si>
  <si>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</si>
  <si>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</si>
  <si>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</si>
  <si>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</si>
  <si>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</si>
  <si>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</si>
  <si>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</si>
  <si>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</si>
  <si>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</si>
  <si>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</si>
  <si>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</si>
  <si>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</si>
  <si>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</si>
  <si>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</si>
  <si>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</si>
  <si>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</si>
  <si>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</si>
  <si>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</si>
  <si>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</si>
  <si>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</si>
  <si>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</si>
  <si>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</si>
  <si>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</si>
  <si>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</si>
  <si>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</si>
  <si>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</si>
  <si>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</si>
  <si>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</si>
  <si>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</si>
  <si>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</si>
  <si>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</si>
  <si>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</si>
  <si>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</si>
  <si>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</si>
  <si>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</si>
  <si>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</si>
  <si>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</si>
  <si>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</si>
  <si>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</si>
  <si>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</si>
  <si>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</si>
  <si>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</si>
  <si>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</si>
  <si>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</si>
  <si>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</si>
  <si>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</si>
  <si>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</si>
  <si>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</si>
  <si>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</si>
  <si>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</si>
  <si>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</si>
  <si>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</si>
  <si>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</si>
  <si>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</si>
  <si>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</si>
  <si>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</si>
  <si>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</si>
  <si>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</si>
  <si>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</si>
  <si>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</si>
  <si>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</si>
  <si>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</si>
  <si>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</si>
  <si>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</si>
  <si>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</si>
  <si>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</si>
  <si>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</si>
  <si>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</si>
  <si>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</si>
  <si>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</si>
  <si>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</si>
  <si>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</si>
  <si>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</si>
  <si>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</si>
  <si>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</si>
  <si>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</si>
  <si>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</si>
  <si>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</si>
  <si>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</si>
  <si>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</si>
  <si>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</si>
  <si>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</si>
  <si>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</si>
  <si>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</si>
  <si>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</si>
  <si>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</si>
  <si>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</si>
  <si>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</si>
  <si>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</si>
  <si>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</si>
  <si>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</si>
  <si>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</si>
  <si>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</si>
  <si>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</si>
  <si>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</si>
  <si>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</si>
  <si>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</si>
  <si>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</si>
  <si>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</si>
  <si>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</si>
  <si>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</si>
  <si>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</si>
  <si>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</si>
  <si>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</si>
  <si>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</si>
  <si>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</si>
  <si>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</si>
  <si>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</si>
  <si>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</si>
  <si>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</si>
  <si>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</si>
  <si>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</si>
  <si>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</si>
  <si>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</si>
  <si>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</si>
  <si>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</si>
  <si>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</si>
  <si>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</si>
  <si>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</si>
  <si>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</si>
  <si>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</si>
  <si>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</si>
  <si>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</si>
  <si>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</si>
  <si>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</si>
  <si>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</si>
  <si>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</si>
  <si>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</si>
  <si>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</si>
  <si>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</si>
  <si>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</si>
  <si>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</si>
  <si>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</si>
  <si>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</si>
  <si>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</si>
  <si>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</si>
  <si>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</si>
  <si>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</si>
  <si>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</si>
  <si>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</si>
  <si>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</si>
  <si>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</si>
  <si>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</si>
  <si>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</si>
  <si>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</si>
  <si>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</si>
  <si>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</si>
  <si>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</si>
  <si>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</si>
  <si>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</si>
  <si>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</si>
  <si>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</si>
  <si>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</si>
  <si>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</si>
  <si>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</si>
  <si>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</si>
  <si>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</si>
  <si>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</si>
  <si>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</si>
  <si>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</si>
  <si>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</si>
  <si>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</si>
  <si>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</si>
  <si>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</si>
  <si>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</si>
  <si>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</si>
  <si>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</si>
  <si>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</si>
  <si>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</si>
  <si>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</si>
  <si>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</si>
  <si>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</si>
  <si>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</si>
  <si>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</si>
  <si>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</si>
  <si>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</si>
  <si>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</si>
  <si>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</si>
  <si>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</si>
  <si>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</si>
  <si>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</si>
  <si>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</si>
  <si>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</si>
  <si>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</si>
  <si>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</si>
  <si>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</si>
  <si>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</si>
  <si>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</si>
  <si>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</si>
  <si>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</si>
  <si>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</si>
  <si>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</si>
  <si>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</si>
  <si>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</si>
  <si>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</si>
  <si>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</si>
  <si>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</si>
  <si>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</si>
  <si>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</si>
  <si>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</si>
  <si>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</si>
  <si>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</si>
  <si>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</si>
  <si>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</si>
  <si>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</si>
  <si>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</si>
  <si>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</si>
  <si>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</si>
  <si>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</si>
  <si>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</si>
  <si>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</si>
  <si>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</si>
  <si>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</si>
  <si>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</si>
  <si>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</si>
  <si>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</si>
  <si>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</si>
  <si>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</si>
  <si>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</si>
  <si>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</si>
  <si>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</si>
  <si>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</si>
  <si>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</si>
  <si>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</si>
  <si>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</si>
  <si>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</si>
  <si>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</si>
  <si>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</si>
  <si>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</si>
  <si>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</si>
  <si>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</si>
  <si>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</si>
  <si>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</si>
  <si>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</si>
  <si>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</si>
  <si>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</si>
  <si>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</si>
  <si>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</si>
  <si>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</si>
  <si>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</si>
  <si>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</si>
  <si>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</si>
  <si>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</si>
  <si>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</si>
  <si>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</si>
  <si>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</si>
  <si>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</si>
  <si>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</si>
  <si>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</si>
  <si>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</si>
  <si>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</si>
  <si>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</si>
  <si>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</si>
  <si>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</si>
  <si>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</si>
  <si>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</si>
  <si>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</si>
  <si>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</si>
  <si>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</si>
  <si>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</si>
  <si>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</si>
  <si>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</si>
  <si>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</si>
  <si>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</si>
  <si>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</si>
  <si>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</si>
  <si>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</si>
  <si>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</si>
  <si>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</si>
  <si>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</si>
  <si>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</si>
  <si>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</si>
  <si>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</si>
  <si>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</si>
  <si>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</si>
  <si>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</si>
  <si>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</si>
  <si>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</si>
  <si>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</si>
  <si>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</si>
  <si>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</si>
  <si>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</si>
  <si>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</si>
  <si>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</si>
  <si>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</si>
  <si>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</si>
  <si>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</si>
  <si>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</si>
  <si>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</si>
  <si>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</si>
  <si>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</si>
  <si>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</si>
  <si>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</si>
  <si>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</si>
  <si>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</si>
  <si>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</si>
  <si>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</si>
  <si>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</si>
  <si>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</si>
  <si>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</si>
  <si>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</si>
  <si>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</si>
  <si>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</si>
  <si>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</si>
  <si>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</si>
  <si>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</si>
  <si>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</si>
  <si>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</si>
  <si>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</si>
  <si>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</si>
  <si>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</si>
  <si>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</si>
  <si>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</si>
  <si>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</si>
  <si>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</si>
  <si>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</si>
  <si>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</si>
  <si>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</si>
  <si>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</si>
  <si>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</si>
  <si>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</si>
  <si>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</si>
  <si>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</si>
  <si>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</si>
  <si>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</si>
  <si>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</si>
  <si>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</si>
  <si>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</si>
  <si>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</si>
  <si>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</si>
  <si>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</si>
  <si>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</si>
  <si>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</si>
  <si>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</si>
  <si>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</si>
  <si>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</si>
  <si>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</si>
  <si>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</si>
  <si>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</si>
  <si>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</si>
  <si>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</si>
  <si>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</si>
  <si>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</si>
  <si>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</si>
  <si>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</si>
  <si>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</si>
  <si>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</si>
  <si>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</si>
  <si>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</si>
  <si>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</si>
  <si>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</si>
  <si>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</si>
  <si>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</si>
  <si>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</si>
  <si>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</si>
  <si>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</si>
  <si>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</si>
  <si>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</si>
  <si>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</si>
  <si>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</si>
  <si>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</si>
  <si>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</si>
  <si>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</si>
  <si>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</si>
  <si>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</si>
  <si>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</si>
  <si>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</si>
  <si>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</si>
  <si>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</si>
  <si>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</si>
  <si>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</si>
  <si>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</si>
  <si>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</si>
  <si>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</si>
  <si>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</si>
  <si>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</si>
  <si>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</si>
  <si>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</si>
  <si>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</si>
  <si>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</si>
  <si>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</si>
  <si>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</si>
  <si>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</si>
  <si>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</si>
  <si>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</si>
  <si>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</si>
  <si>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</si>
  <si>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</si>
  <si>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</si>
  <si>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</si>
  <si>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</si>
  <si>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</si>
  <si>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</si>
  <si>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</si>
  <si>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</si>
  <si>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</si>
  <si>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</si>
  <si>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</si>
  <si>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</si>
  <si>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</si>
  <si>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</si>
  <si>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</si>
  <si>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</si>
  <si>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</si>
  <si>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</si>
  <si>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</si>
  <si>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</si>
  <si>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</si>
  <si>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</si>
  <si>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</si>
  <si>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</si>
  <si>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</si>
  <si>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</si>
  <si>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</si>
  <si>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</si>
  <si>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</si>
  <si>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</si>
  <si>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</si>
  <si>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</si>
  <si>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</si>
  <si>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</si>
  <si>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</si>
  <si>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</si>
  <si>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</si>
  <si>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</si>
  <si>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</si>
  <si>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</si>
  <si>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</si>
  <si>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</si>
  <si>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</si>
  <si>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</si>
  <si>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</si>
  <si>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</si>
  <si>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</si>
  <si>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</si>
  <si>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</si>
  <si>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</si>
  <si>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</si>
  <si>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</si>
  <si>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</si>
  <si>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</si>
  <si>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</si>
  <si>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</si>
  <si>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</si>
  <si>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</si>
  <si>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</si>
  <si>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</si>
  <si>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</si>
  <si>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</si>
  <si>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</si>
  <si>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</si>
  <si>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</si>
  <si>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</si>
  <si>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</si>
  <si>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</si>
  <si>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</si>
  <si>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</si>
  <si>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</si>
  <si>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</si>
  <si>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</si>
  <si>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</si>
  <si>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</si>
  <si>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</si>
  <si>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</si>
  <si>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</si>
  <si>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</si>
  <si>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</si>
  <si>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</si>
  <si>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</si>
  <si>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</si>
  <si>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</si>
  <si>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</si>
  <si>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</si>
  <si>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</si>
  <si>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</si>
  <si>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</si>
  <si>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</si>
  <si>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</si>
  <si>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</si>
  <si>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</si>
  <si>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</si>
  <si>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</si>
  <si>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</si>
  <si>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</si>
  <si>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</si>
  <si>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</si>
  <si>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</si>
  <si>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</si>
  <si>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</si>
  <si>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</si>
  <si>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</si>
  <si>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</si>
  <si>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</si>
  <si>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</si>
  <si>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</si>
  <si>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</si>
  <si>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</si>
  <si>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</si>
  <si>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</si>
  <si>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</si>
  <si>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</si>
  <si>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</si>
  <si>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</si>
  <si>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</si>
  <si>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</si>
  <si>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</si>
  <si>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</si>
  <si>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</si>
  <si>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</si>
  <si>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</si>
  <si>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</si>
  <si>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</si>
  <si>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</si>
  <si>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</si>
  <si>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</si>
  <si>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</si>
  <si>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</si>
  <si>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</si>
  <si>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</si>
  <si>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</si>
  <si>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</si>
  <si>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</si>
  <si>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</si>
  <si>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</si>
  <si>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</si>
  <si>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</si>
  <si>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</si>
  <si>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</si>
  <si>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</si>
  <si>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</si>
  <si>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</si>
  <si>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</si>
  <si>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</si>
  <si>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</si>
  <si>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</si>
  <si>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</si>
  <si>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</si>
  <si>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</si>
  <si>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</si>
  <si>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</si>
  <si>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</si>
  <si>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</si>
  <si>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</si>
  <si>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</si>
  <si>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</si>
  <si>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</si>
  <si>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</si>
  <si>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</si>
  <si>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</si>
  <si>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</si>
  <si>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</si>
  <si>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</si>
  <si>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</si>
  <si>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</si>
  <si>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</si>
  <si>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</si>
  <si>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</si>
  <si>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</si>
  <si>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</si>
  <si>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</si>
  <si>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</si>
  <si>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</si>
  <si>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</si>
  <si>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</si>
  <si>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</si>
  <si>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</si>
  <si>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</si>
  <si>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</si>
  <si>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</si>
  <si>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</si>
  <si>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</si>
  <si>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</si>
  <si>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</si>
  <si>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</si>
  <si>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</si>
  <si>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</si>
  <si>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</si>
  <si>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</si>
  <si>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</si>
  <si>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</si>
  <si>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</si>
  <si>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</si>
  <si>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</si>
  <si>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</si>
  <si>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</si>
  <si>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</si>
  <si>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</si>
  <si>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</si>
  <si>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</si>
  <si>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</si>
  <si>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</si>
  <si>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</si>
  <si>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</si>
  <si>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</si>
  <si>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</si>
  <si>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</si>
  <si>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</si>
  <si>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</si>
  <si>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</si>
  <si>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</si>
  <si>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</si>
  <si>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</si>
  <si>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</si>
  <si>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</si>
  <si>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</si>
  <si>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</si>
  <si>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</si>
  <si>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</si>
  <si>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</si>
  <si>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</si>
  <si>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</si>
  <si>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</si>
  <si>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</si>
  <si>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</si>
  <si>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</si>
  <si>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</si>
  <si>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</si>
  <si>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</si>
  <si>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</si>
  <si>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</si>
  <si>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</si>
  <si>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</si>
  <si>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</si>
  <si>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</si>
  <si>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</si>
  <si>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</si>
  <si>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</si>
  <si>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</si>
  <si>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</si>
  <si>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</si>
  <si>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</si>
  <si>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</si>
  <si>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</si>
  <si>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</si>
  <si>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</si>
  <si>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</si>
  <si>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</si>
  <si>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</si>
  <si>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</si>
  <si>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</si>
  <si>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</si>
  <si>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</si>
  <si>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</si>
  <si>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</si>
  <si>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</si>
  <si>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</si>
  <si>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</si>
  <si>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</si>
  <si>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</si>
  <si>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</si>
  <si>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</si>
  <si>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</si>
  <si>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</si>
  <si>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</si>
  <si>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</si>
  <si>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</si>
  <si>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</si>
  <si>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</si>
  <si>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</si>
  <si>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</si>
  <si>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</si>
  <si>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</si>
  <si>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</si>
  <si>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</si>
  <si>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</si>
  <si>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</si>
  <si>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</si>
  <si>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</si>
  <si>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</si>
  <si>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</si>
  <si>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</si>
  <si>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</si>
  <si>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</si>
  <si>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</si>
  <si>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</si>
  <si>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</si>
  <si>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</si>
  <si>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</si>
  <si>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</si>
  <si>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</si>
  <si>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</si>
  <si>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</si>
  <si>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</si>
  <si>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</si>
  <si>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</si>
  <si>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</si>
  <si>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</si>
  <si>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</si>
  <si>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</si>
  <si>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</si>
  <si>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</si>
  <si>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</si>
  <si>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</si>
  <si>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</si>
  <si>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</si>
  <si>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</si>
  <si>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</si>
  <si>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</si>
  <si>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</si>
  <si>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</si>
  <si>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</si>
  <si>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</si>
  <si>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</si>
  <si>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</si>
  <si>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</si>
  <si>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</si>
  <si>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</si>
  <si>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</si>
  <si>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</si>
  <si>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</si>
  <si>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</si>
  <si>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</si>
  <si>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</si>
  <si>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</si>
  <si>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</si>
  <si>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</si>
  <si>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</si>
  <si>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</si>
  <si>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</si>
  <si>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</si>
  <si>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</si>
  <si>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</si>
  <si>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</si>
  <si>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</si>
  <si>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</si>
  <si>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</si>
  <si>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</si>
  <si>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</si>
  <si>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</si>
  <si>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</si>
  <si>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</si>
  <si>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</si>
  <si>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</si>
  <si>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</si>
  <si>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</si>
  <si>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</si>
  <si>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</si>
  <si>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</si>
  <si>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</si>
  <si>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</si>
  <si>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</si>
  <si>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</si>
  <si>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</si>
  <si>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</si>
  <si>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</si>
  <si>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</si>
  <si>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</si>
  <si>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</si>
  <si>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</si>
  <si>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</si>
  <si>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</si>
  <si>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</si>
  <si>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</si>
  <si>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</si>
  <si>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</si>
  <si>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</si>
  <si>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</si>
  <si>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</si>
  <si>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</si>
  <si>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</si>
  <si>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</si>
  <si>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</si>
  <si>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</si>
  <si>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</si>
  <si>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</si>
  <si>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</si>
  <si>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</si>
  <si>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</si>
  <si>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</si>
  <si>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</si>
  <si>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</si>
  <si>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</si>
  <si>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</si>
  <si>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</si>
  <si>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</si>
  <si>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</si>
  <si>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</si>
  <si>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</si>
  <si>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</si>
  <si>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</si>
  <si>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</si>
  <si>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</si>
  <si>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</si>
  <si>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</si>
  <si>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</si>
  <si>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</si>
  <si>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</si>
  <si>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</si>
  <si>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</si>
  <si>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</si>
  <si>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</si>
  <si>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</si>
  <si>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</si>
  <si>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</si>
  <si>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</si>
  <si>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</si>
  <si>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</si>
  <si>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</si>
  <si>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</si>
  <si>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</si>
  <si>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</si>
  <si>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</si>
  <si>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</si>
  <si>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</si>
  <si>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</si>
  <si>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</si>
  <si>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</si>
  <si>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</si>
  <si>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</si>
  <si>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</si>
  <si>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</si>
  <si>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</si>
  <si>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</si>
  <si>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</si>
  <si>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</si>
  <si>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</si>
  <si>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</si>
  <si>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</si>
  <si>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</si>
  <si>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</si>
  <si>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</si>
  <si>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</si>
  <si>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</si>
  <si>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</si>
  <si>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</si>
  <si>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</si>
  <si>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</si>
  <si>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</si>
  <si>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</si>
  <si>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</si>
  <si>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</si>
  <si>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</si>
  <si>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</si>
  <si>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</si>
  <si>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</si>
  <si>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</si>
  <si>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</si>
  <si>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</si>
  <si>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</si>
  <si>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</si>
  <si>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</si>
  <si>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</si>
  <si>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</si>
  <si>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</si>
  <si>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</si>
  <si>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</si>
  <si>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</si>
  <si>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</si>
  <si>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</si>
  <si>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</si>
  <si>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</si>
  <si>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</si>
  <si>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</si>
  <si>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</si>
  <si>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</si>
  <si>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</si>
  <si>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</si>
  <si>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</si>
  <si>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</si>
  <si>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</si>
  <si>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</si>
  <si>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</si>
  <si>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</si>
  <si>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</si>
  <si>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</si>
  <si>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</si>
  <si>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</si>
  <si>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</si>
  <si>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</si>
  <si>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</si>
  <si>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</si>
  <si>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</si>
  <si>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</si>
  <si>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</si>
  <si>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</si>
  <si>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</si>
  <si>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</si>
  <si>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</si>
  <si>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</si>
  <si>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</si>
  <si>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</si>
  <si>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</si>
  <si>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</si>
  <si>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</si>
  <si>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</si>
  <si>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</si>
  <si>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</si>
  <si>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</si>
  <si>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</si>
  <si>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</si>
  <si>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</si>
  <si>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</si>
  <si>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</si>
  <si>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</si>
  <si>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</si>
  <si>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</si>
  <si>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</si>
  <si>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</si>
  <si>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</si>
  <si>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</si>
  <si>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</si>
  <si>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</si>
  <si>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</si>
  <si>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</si>
  <si>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</si>
  <si>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</si>
  <si>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</si>
  <si>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</si>
  <si>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</si>
  <si>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</si>
  <si>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</si>
  <si>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</si>
  <si>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</si>
  <si>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</si>
  <si>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</si>
  <si>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</si>
  <si>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</si>
  <si>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</si>
  <si>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</si>
  <si>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</si>
  <si>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</si>
  <si>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</si>
  <si>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</si>
  <si>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</si>
  <si>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</si>
  <si>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</si>
  <si>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</si>
  <si>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</si>
  <si>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</si>
  <si>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</si>
  <si>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</si>
  <si>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</si>
  <si>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</si>
  <si>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</si>
  <si>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</si>
  <si>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</si>
  <si>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</si>
  <si>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</si>
  <si>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</si>
  <si>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</si>
  <si>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</si>
  <si>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</si>
  <si>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</si>
  <si>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</si>
  <si>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</si>
  <si>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</si>
  <si>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</si>
  <si>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</si>
  <si>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</si>
  <si>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</si>
  <si>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</si>
  <si>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</si>
  <si>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</si>
  <si>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</si>
  <si>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</si>
  <si>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</si>
  <si>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</si>
  <si>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</si>
  <si>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</si>
  <si>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</si>
  <si>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</si>
  <si>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</si>
  <si>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</si>
  <si>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</si>
  <si>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</si>
  <si>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</si>
  <si>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</si>
  <si>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</si>
  <si>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</si>
  <si>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</si>
  <si>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</si>
  <si>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</si>
  <si>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</si>
  <si>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</si>
  <si>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</si>
  <si>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</si>
  <si>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</si>
  <si>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</si>
  <si>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</si>
  <si>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</si>
  <si>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</si>
  <si>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</si>
  <si>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</si>
  <si>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</si>
  <si>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</si>
  <si>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</si>
  <si>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</si>
  <si>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</si>
  <si>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</si>
  <si>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</si>
  <si>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</si>
  <si>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</si>
  <si>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</si>
  <si>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</si>
  <si>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</si>
  <si>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</si>
  <si>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</si>
  <si>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</si>
  <si>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</si>
  <si>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</si>
  <si>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</si>
  <si>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</si>
  <si>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</si>
  <si>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</si>
  <si>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</si>
  <si>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</si>
  <si>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</si>
  <si>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</si>
  <si>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</si>
  <si>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</si>
  <si>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</si>
  <si>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</si>
  <si>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</si>
  <si>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</si>
  <si>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</si>
  <si>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</si>
  <si>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</si>
  <si>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</si>
  <si>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</si>
  <si>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</si>
  <si>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</si>
  <si>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</si>
  <si>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</si>
  <si>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</si>
  <si>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</si>
  <si>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</si>
  <si>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</si>
  <si>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</si>
  <si>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</si>
  <si>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</si>
  <si>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</si>
  <si>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</si>
  <si>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</si>
  <si>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</si>
  <si>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</si>
  <si>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</si>
  <si>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</si>
  <si>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</si>
  <si>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</si>
  <si>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</si>
  <si>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</si>
  <si>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</si>
  <si>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</si>
  <si>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</si>
  <si>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</si>
  <si>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</si>
  <si>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</si>
  <si>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</si>
  <si>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</si>
  <si>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</si>
  <si>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</si>
  <si>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</si>
  <si>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</si>
  <si>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</si>
  <si>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</si>
  <si>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</si>
  <si>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</si>
  <si>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</si>
  <si>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</si>
  <si>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</si>
  <si>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</si>
  <si>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</si>
  <si>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</si>
  <si>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</si>
  <si>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</si>
  <si>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</si>
  <si>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</si>
  <si>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</si>
  <si>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</si>
  <si>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</si>
  <si>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</si>
  <si>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</si>
  <si>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</si>
  <si>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</si>
  <si>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</si>
  <si>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</si>
  <si>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</si>
  <si>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</si>
  <si>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</si>
  <si>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</si>
  <si>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</si>
  <si>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</si>
  <si>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</si>
  <si>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</si>
  <si>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</si>
  <si>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</si>
  <si>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</si>
  <si>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</si>
  <si>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</si>
  <si>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</si>
  <si>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</si>
  <si>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</si>
  <si>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</si>
  <si>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</si>
  <si>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</si>
  <si>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</si>
  <si>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</si>
  <si>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</si>
  <si>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</si>
  <si>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</si>
  <si>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</si>
  <si>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</si>
  <si>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</si>
  <si>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</si>
  <si>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</si>
  <si>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</si>
  <si>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</si>
  <si>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</si>
  <si>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</si>
  <si>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</si>
  <si>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</si>
  <si>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</si>
  <si>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</si>
  <si>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</si>
  <si>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</si>
  <si>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</si>
  <si>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</si>
  <si>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</si>
  <si>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</si>
  <si>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</si>
  <si>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</si>
  <si>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</si>
  <si>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</si>
  <si>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</si>
  <si>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</si>
  <si>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</si>
  <si>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</si>
  <si>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</si>
  <si>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</si>
  <si>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</si>
  <si>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</si>
  <si>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</si>
  <si>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</si>
  <si>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</si>
  <si>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</si>
  <si>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</si>
  <si>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</si>
  <si>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</si>
  <si>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</si>
  <si>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</si>
  <si>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</si>
  <si>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</si>
  <si>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</si>
  <si>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</si>
  <si>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</si>
  <si>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</si>
  <si>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</si>
  <si>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</si>
  <si>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</si>
  <si>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</si>
  <si>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</si>
  <si>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</si>
  <si>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</si>
  <si>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</si>
  <si>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</si>
  <si>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</si>
  <si>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</si>
  <si>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</si>
  <si>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</si>
  <si>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</si>
  <si>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</si>
  <si>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</si>
  <si>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</si>
  <si>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</si>
  <si>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</si>
  <si>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</si>
  <si>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</si>
  <si>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</si>
  <si>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</si>
  <si>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</si>
  <si>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</si>
  <si>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</si>
  <si>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</si>
  <si>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</si>
  <si>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</si>
  <si>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</si>
  <si>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</si>
  <si>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</si>
  <si>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</si>
  <si>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</si>
  <si>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</si>
  <si>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</si>
  <si>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</si>
  <si>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</si>
  <si>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</si>
  <si>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</si>
  <si>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</si>
  <si>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</si>
  <si>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</si>
  <si>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</si>
  <si>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</si>
  <si>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</si>
  <si>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</si>
  <si>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</si>
  <si>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</si>
  <si>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</si>
  <si>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</si>
  <si>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</si>
  <si>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</si>
  <si>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</si>
  <si>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</si>
  <si>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</si>
  <si>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</si>
  <si>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</si>
  <si>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</si>
  <si>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</si>
  <si>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</si>
  <si>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</si>
  <si>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</si>
  <si>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</si>
  <si>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</si>
  <si>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</si>
  <si>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</si>
  <si>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</si>
  <si>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</si>
  <si>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</si>
  <si>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</si>
  <si>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</si>
  <si>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</si>
  <si>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</si>
  <si>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</si>
  <si>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</si>
  <si>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</si>
  <si>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</si>
  <si>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</si>
  <si>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</si>
  <si>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</si>
  <si>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</si>
  <si>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</si>
  <si>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</si>
  <si>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</si>
  <si>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</si>
  <si>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</si>
  <si>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</si>
  <si>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</si>
  <si>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</si>
  <si>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</si>
  <si>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</si>
  <si>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</si>
  <si>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</si>
  <si>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</si>
  <si>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</si>
  <si>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</si>
  <si>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</si>
  <si>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</si>
  <si>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</si>
  <si>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</si>
  <si>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</si>
  <si>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</si>
  <si>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</si>
  <si>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</si>
  <si>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</si>
  <si>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</si>
  <si>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</si>
  <si>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</si>
  <si>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</si>
  <si>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</si>
  <si>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</si>
  <si>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</si>
  <si>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</si>
  <si>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</si>
  <si>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</si>
  <si>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</si>
  <si>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</si>
  <si>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</si>
  <si>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</si>
  <si>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</si>
  <si>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</si>
  <si>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</si>
  <si>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</si>
  <si>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</si>
  <si>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</si>
  <si>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</si>
  <si>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</si>
  <si>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</si>
  <si>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</si>
  <si>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</si>
  <si>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</si>
  <si>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</si>
  <si>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</si>
  <si>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</si>
  <si>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</si>
  <si>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</si>
  <si>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</si>
  <si>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</si>
  <si>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</si>
  <si>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</si>
  <si>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</si>
  <si>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</si>
  <si>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</si>
  <si>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</si>
  <si>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</si>
  <si>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</si>
  <si>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</si>
  <si>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</si>
  <si>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</si>
  <si>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</si>
  <si>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</si>
  <si>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</si>
  <si>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</si>
  <si>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</si>
  <si>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</si>
  <si>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</si>
  <si>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</si>
  <si>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</si>
  <si>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</si>
  <si>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</si>
  <si>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</si>
  <si>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</si>
  <si>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</si>
  <si>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</si>
  <si>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</si>
  <si>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</si>
  <si>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</si>
  <si>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</si>
  <si>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</si>
  <si>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</si>
  <si>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</si>
  <si>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</si>
  <si>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</si>
  <si>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</si>
  <si>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</si>
  <si>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</si>
  <si>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</si>
  <si>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</si>
  <si>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</si>
  <si>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</si>
  <si>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</si>
  <si>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</si>
  <si>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</si>
  <si>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</si>
  <si>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</si>
  <si>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</si>
  <si>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</si>
  <si>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</si>
  <si>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</si>
  <si>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</si>
  <si>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</si>
  <si>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</si>
  <si>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</si>
  <si>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</si>
  <si>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</si>
  <si>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</si>
  <si>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</si>
  <si>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</si>
  <si>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</si>
  <si>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</si>
  <si>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</si>
  <si>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</si>
  <si>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</si>
  <si>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</si>
  <si>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</si>
  <si>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</si>
  <si>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</si>
  <si>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</si>
  <si>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</si>
  <si>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</si>
  <si>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</si>
  <si>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</si>
  <si>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</si>
  <si>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</si>
  <si>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</si>
  <si>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</si>
  <si>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</si>
  <si>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</si>
  <si>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</si>
  <si>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</si>
  <si>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</si>
  <si>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</si>
  <si>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</si>
  <si>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</si>
  <si>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</si>
  <si>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</si>
  <si>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</si>
  <si>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</si>
  <si>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</si>
  <si>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</si>
  <si>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</si>
  <si>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</si>
  <si>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</si>
  <si>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</si>
  <si>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</si>
  <si>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</si>
  <si>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</si>
  <si>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</si>
  <si>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</si>
  <si>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</si>
  <si>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</si>
  <si>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</si>
  <si>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</si>
  <si>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</si>
  <si>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</si>
  <si>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</si>
  <si>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</si>
  <si>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</si>
  <si>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</si>
  <si>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</si>
  <si>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</si>
  <si>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</si>
  <si>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</si>
  <si>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</si>
  <si>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</si>
  <si>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</si>
  <si>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</si>
  <si>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</si>
  <si>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</si>
  <si>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</si>
  <si>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</si>
  <si>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</si>
  <si>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</si>
  <si>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</si>
  <si>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</si>
  <si>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</si>
  <si>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</si>
  <si>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</si>
  <si>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</si>
  <si>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</si>
  <si>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</si>
  <si>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</si>
  <si>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</si>
  <si>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</si>
  <si>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</si>
  <si>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</si>
  <si>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</si>
  <si>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</si>
  <si>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</si>
  <si>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</si>
  <si>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</si>
  <si>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</si>
  <si>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</si>
  <si>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</si>
  <si>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</si>
  <si>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</si>
  <si>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</si>
  <si>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</si>
  <si>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</si>
  <si>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</si>
  <si>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</si>
  <si>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</si>
  <si>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</si>
  <si>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</si>
  <si>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</si>
  <si>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</si>
  <si>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</si>
  <si>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</si>
  <si>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</si>
  <si>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</si>
  <si>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</si>
  <si>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</si>
  <si>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</si>
  <si>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</si>
  <si>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</si>
  <si>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</si>
  <si>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</si>
  <si>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</si>
  <si>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</si>
  <si>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</si>
  <si>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</si>
  <si>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</si>
  <si>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</si>
  <si>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</si>
  <si>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</si>
  <si>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</si>
  <si>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</si>
  <si>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</si>
  <si>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</si>
  <si>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</si>
  <si>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</si>
  <si>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</si>
  <si>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</si>
  <si>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</si>
  <si>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</si>
  <si>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</si>
  <si>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</si>
  <si>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</si>
  <si>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</si>
  <si>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</si>
  <si>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</si>
  <si>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</si>
  <si>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</si>
  <si>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</si>
  <si>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</si>
  <si>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</si>
  <si>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</si>
  <si>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</si>
  <si>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</si>
  <si>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</si>
  <si>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</si>
  <si>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</si>
  <si>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</si>
  <si>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</si>
  <si>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</si>
  <si>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</si>
  <si>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</si>
  <si>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</si>
  <si>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</si>
  <si>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</si>
  <si>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</si>
  <si>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</si>
  <si>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</si>
  <si>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</si>
  <si>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</si>
  <si>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</si>
  <si>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</si>
  <si>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</si>
  <si>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</si>
  <si>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</si>
  <si>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</si>
  <si>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</si>
  <si>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</si>
  <si>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</si>
  <si>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</si>
  <si>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</si>
  <si>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</si>
  <si>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</si>
  <si>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</si>
  <si>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</si>
  <si>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</si>
  <si>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</si>
  <si>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</si>
  <si>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</si>
  <si>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</si>
  <si>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</si>
  <si>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</si>
  <si>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</si>
  <si>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</si>
  <si>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</si>
  <si>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</si>
  <si>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</si>
  <si>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</si>
  <si>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</si>
  <si>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</si>
  <si>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</si>
  <si>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</si>
  <si>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</si>
  <si>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</si>
  <si>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</si>
  <si>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</si>
  <si>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</si>
  <si>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</si>
  <si>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</si>
  <si>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</si>
  <si>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</si>
  <si>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</si>
  <si>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</si>
  <si>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</si>
  <si>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</si>
  <si>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</si>
  <si>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</si>
  <si>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</si>
  <si>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</si>
  <si>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</si>
  <si>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</si>
  <si>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</si>
  <si>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</si>
  <si>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</si>
  <si>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</si>
  <si>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</si>
  <si>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</si>
  <si>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</si>
  <si>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</si>
  <si>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</si>
  <si>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</si>
  <si>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</si>
  <si>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</si>
  <si>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</si>
  <si>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</si>
  <si>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</si>
  <si>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</si>
  <si>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</si>
  <si>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</si>
  <si>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</si>
  <si>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</si>
  <si>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</si>
  <si>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</si>
  <si>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</si>
  <si>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</si>
  <si>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</si>
  <si>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</si>
  <si>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</si>
  <si>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</si>
  <si>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</si>
  <si>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</si>
  <si>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</si>
  <si>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</si>
  <si>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</si>
  <si>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</si>
  <si>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</si>
  <si>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</si>
  <si>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</si>
  <si>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</si>
  <si>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</si>
  <si>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</si>
  <si>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</si>
  <si>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</si>
  <si>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</si>
  <si>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</si>
  <si>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</si>
  <si>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</si>
  <si>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</si>
  <si>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</si>
  <si>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</si>
  <si>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</si>
  <si>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</si>
  <si>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</si>
  <si>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</si>
  <si>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</si>
  <si>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</si>
  <si>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</si>
  <si>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</si>
  <si>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</si>
  <si>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</si>
  <si>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</si>
  <si>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</si>
  <si>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</si>
  <si>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</si>
  <si>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</si>
  <si>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</si>
  <si>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</si>
  <si>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</si>
  <si>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</si>
  <si>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</si>
  <si>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</si>
  <si>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</si>
  <si>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</si>
  <si>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</si>
  <si>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</si>
  <si>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</si>
  <si>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</si>
  <si>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</si>
  <si>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</si>
  <si>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</si>
  <si>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</si>
  <si>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</si>
  <si>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</si>
  <si>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</si>
  <si>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</si>
  <si>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</si>
  <si>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</si>
  <si>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</si>
  <si>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</si>
  <si>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</si>
  <si>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</si>
  <si>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</si>
  <si>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</si>
  <si>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</si>
  <si>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</si>
  <si>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</si>
  <si>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</si>
  <si>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</si>
  <si>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</si>
  <si>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</si>
  <si>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</si>
  <si>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</si>
  <si>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</si>
  <si>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</si>
  <si>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</si>
  <si>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</si>
  <si>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</si>
  <si>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</si>
  <si>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</si>
  <si>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</si>
  <si>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</si>
  <si>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</si>
  <si>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</si>
  <si>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</si>
  <si>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</si>
  <si>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</si>
  <si>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</si>
  <si>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</si>
  <si>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</si>
  <si>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</si>
  <si>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</si>
  <si>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</si>
  <si>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</si>
  <si>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</si>
  <si>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</si>
  <si>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</si>
  <si>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</si>
  <si>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</si>
  <si>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</si>
  <si>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</si>
  <si>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</si>
  <si>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</si>
  <si>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</si>
  <si>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</si>
  <si>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</si>
  <si>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</si>
  <si>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</si>
  <si>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</si>
  <si>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</si>
  <si>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</si>
  <si>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</si>
  <si>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</si>
  <si>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</si>
  <si>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</si>
  <si>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</si>
  <si>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</si>
  <si>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</si>
  <si>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</si>
  <si>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</si>
  <si>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</si>
  <si>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</si>
  <si>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</si>
  <si>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</si>
  <si>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</si>
  <si>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</si>
  <si>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</si>
  <si>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</si>
  <si>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</si>
  <si>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</si>
  <si>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</si>
  <si>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</si>
  <si>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</si>
  <si>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</si>
  <si>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</si>
  <si>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</si>
  <si>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</si>
  <si>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</si>
  <si>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</si>
  <si>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</si>
  <si>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</si>
  <si>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</si>
  <si>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</si>
  <si>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</si>
  <si>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</si>
  <si>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</si>
  <si>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</si>
  <si>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</si>
  <si>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</si>
  <si>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</si>
  <si>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</si>
  <si>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</si>
  <si>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</si>
  <si>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</si>
  <si>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</si>
  <si>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</si>
  <si>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</si>
  <si>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</si>
  <si>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</si>
  <si>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</si>
  <si>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</si>
  <si>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</si>
  <si>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</si>
  <si>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</si>
  <si>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</si>
  <si>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</si>
  <si>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</si>
  <si>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</si>
  <si>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</si>
  <si>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</si>
  <si>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</si>
  <si>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</si>
  <si>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</si>
  <si>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</si>
  <si>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</si>
  <si>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</si>
  <si>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</si>
  <si>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</si>
  <si>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</si>
  <si>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</si>
  <si>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</si>
  <si>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</si>
  <si>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</si>
  <si>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</si>
  <si>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</si>
  <si>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</si>
  <si>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</si>
  <si>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</si>
  <si>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</si>
  <si>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</si>
  <si>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</si>
  <si>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</si>
  <si>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</si>
  <si>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</si>
  <si>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</si>
  <si>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</si>
  <si>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</si>
  <si>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</si>
  <si>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</si>
  <si>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</si>
  <si>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</si>
  <si>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</si>
  <si>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</si>
  <si>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</si>
  <si>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</si>
  <si>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</si>
  <si>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</si>
  <si>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</si>
  <si>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</si>
  <si>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</si>
  <si>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</si>
  <si>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</si>
  <si>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</si>
  <si>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</si>
  <si>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</si>
  <si>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</si>
  <si>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</si>
  <si>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</si>
  <si>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</si>
  <si>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</si>
  <si>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</si>
  <si>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</si>
  <si>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</si>
  <si>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</si>
  <si>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</si>
  <si>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</si>
  <si>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</si>
  <si>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</si>
  <si>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</si>
  <si>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</si>
  <si>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</si>
  <si>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</si>
  <si>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</si>
  <si>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</si>
  <si>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</si>
  <si>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</si>
  <si>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</si>
  <si>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</si>
  <si>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</si>
  <si>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</si>
  <si>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</si>
  <si>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</si>
  <si>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</si>
  <si>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</si>
  <si>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</si>
  <si>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</si>
  <si>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</si>
  <si>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</si>
  <si>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</si>
  <si>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</si>
  <si>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</si>
  <si>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</si>
  <si>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</si>
  <si>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</si>
  <si>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</si>
  <si>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</si>
  <si>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</si>
  <si>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</si>
  <si>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</si>
  <si>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</si>
  <si>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</si>
  <si>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</si>
  <si>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</si>
  <si>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</si>
  <si>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</si>
  <si>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</si>
  <si>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</si>
  <si>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</si>
  <si>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</si>
  <si>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</si>
  <si>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</si>
  <si>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</si>
  <si>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</si>
  <si>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</si>
  <si>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</si>
  <si>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</si>
  <si>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</si>
  <si>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</si>
  <si>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</si>
  <si>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</si>
  <si>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</si>
  <si>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</si>
  <si>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</si>
  <si>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</si>
  <si>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</si>
  <si>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</si>
  <si>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</si>
  <si>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</si>
  <si>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</si>
  <si>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</si>
  <si>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</si>
  <si>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</si>
  <si>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</si>
  <si>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</si>
  <si>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</si>
  <si>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</si>
  <si>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</si>
  <si>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</si>
  <si>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</si>
  <si>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</si>
  <si>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</si>
  <si>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</si>
  <si>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</si>
  <si>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</si>
  <si>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</si>
  <si>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</si>
  <si>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</si>
  <si>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</si>
  <si>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</si>
  <si>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</si>
  <si>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</si>
  <si>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</si>
  <si>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</si>
  <si>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</si>
  <si>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</si>
  <si>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</si>
  <si>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</si>
  <si>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</si>
  <si>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</si>
  <si>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</si>
  <si>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</si>
  <si>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</si>
  <si>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</si>
  <si>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</si>
  <si>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</si>
  <si>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</si>
  <si>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</si>
  <si>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</si>
  <si>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</si>
  <si>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</si>
  <si>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</si>
  <si>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</si>
  <si>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</si>
  <si>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</si>
  <si>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</si>
  <si>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</si>
  <si>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</si>
  <si>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</si>
  <si>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</si>
  <si>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</si>
  <si>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</si>
  <si>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</si>
  <si>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</si>
  <si>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</si>
  <si>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</si>
  <si>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</si>
  <si>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</si>
  <si>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</si>
  <si>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</si>
  <si>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</si>
  <si>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</si>
  <si>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</si>
  <si>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</si>
  <si>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</si>
  <si>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</si>
  <si>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</si>
  <si>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</si>
  <si>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</si>
  <si>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</si>
  <si>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</si>
  <si>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</si>
  <si>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</si>
  <si>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</si>
  <si>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</si>
  <si>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</si>
  <si>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</si>
  <si>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</si>
  <si>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</si>
  <si>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</si>
  <si>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</si>
  <si>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</si>
  <si>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</si>
  <si>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</si>
  <si>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</si>
  <si>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</si>
  <si>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</si>
  <si>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</si>
  <si>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</si>
  <si>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</si>
  <si>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</si>
  <si>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</si>
  <si>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</si>
  <si>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</si>
  <si>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</si>
  <si>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</si>
  <si>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</si>
  <si>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</si>
  <si>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</si>
  <si>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</si>
  <si>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</si>
  <si>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</si>
  <si>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</si>
  <si>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</si>
  <si>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</si>
  <si>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</si>
  <si>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</si>
  <si>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</si>
  <si>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</si>
  <si>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</si>
  <si>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</si>
  <si>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</si>
  <si>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</si>
  <si>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</si>
  <si>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</si>
  <si>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</si>
  <si>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</si>
  <si>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</si>
  <si>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</si>
  <si>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</si>
  <si>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</si>
  <si>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</si>
  <si>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</si>
  <si>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</si>
  <si>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</si>
  <si>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</si>
  <si>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</si>
  <si>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</si>
  <si>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</si>
  <si>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</si>
  <si>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</si>
  <si>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</si>
  <si>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</si>
  <si>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</si>
  <si>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</si>
  <si>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</si>
  <si>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</si>
  <si>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</si>
  <si>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</si>
  <si>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</si>
  <si>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</si>
  <si>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</si>
  <si>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</si>
  <si>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</si>
  <si>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</si>
  <si>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</si>
  <si>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</si>
  <si>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</si>
  <si>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</si>
  <si>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</si>
  <si>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</si>
  <si>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</si>
  <si>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</si>
  <si>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</si>
  <si>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</si>
  <si>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</si>
  <si>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</si>
  <si>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</si>
  <si>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</si>
  <si>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</si>
  <si>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</si>
  <si>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</si>
  <si>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</si>
  <si>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</si>
  <si>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</si>
  <si>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</si>
  <si>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</si>
  <si>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</si>
  <si>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</si>
  <si>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</si>
  <si>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</si>
  <si>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</si>
  <si>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</si>
  <si>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</si>
  <si>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</si>
  <si>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</si>
  <si>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</si>
  <si>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</si>
  <si>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</si>
  <si>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</si>
  <si>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</si>
  <si>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</si>
  <si>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</si>
  <si>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</si>
  <si>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</si>
  <si>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</si>
  <si>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</si>
  <si>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</si>
  <si>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</si>
  <si>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</si>
  <si>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</si>
  <si>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</si>
  <si>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</si>
  <si>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</si>
  <si>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</si>
  <si>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</si>
  <si>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</si>
  <si>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</si>
  <si>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</si>
  <si>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</si>
  <si>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</si>
  <si>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</si>
  <si>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</si>
  <si>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</si>
  <si>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</si>
  <si>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</si>
  <si>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</si>
  <si>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</si>
  <si>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</si>
  <si>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</si>
  <si>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</si>
  <si>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</si>
  <si>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</si>
  <si>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</si>
  <si>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</si>
  <si>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</si>
  <si>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</si>
  <si>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</si>
  <si>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</si>
  <si>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</si>
  <si>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</si>
  <si>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</si>
  <si>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</si>
  <si>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</si>
  <si>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</si>
  <si>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</si>
  <si>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</si>
  <si>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</si>
  <si>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</si>
  <si>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</si>
  <si>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</si>
  <si>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</si>
  <si>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</si>
  <si>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</si>
  <si>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</si>
  <si>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</si>
  <si>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</si>
  <si>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</si>
  <si>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</si>
  <si>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</si>
  <si>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</si>
  <si>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</si>
  <si>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</si>
  <si>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</si>
  <si>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</si>
  <si>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</si>
  <si>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</si>
  <si>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</si>
  <si>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</si>
  <si>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</si>
  <si>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</si>
  <si>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</si>
  <si>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</si>
  <si>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</si>
  <si>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</si>
  <si>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</si>
  <si>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</si>
  <si>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</si>
  <si>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</si>
  <si>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</si>
  <si>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</si>
  <si>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</si>
  <si>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</si>
  <si>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</si>
  <si>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</si>
  <si>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</si>
  <si>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</si>
  <si>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</si>
  <si>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</si>
  <si>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</si>
  <si>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</si>
  <si>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</si>
  <si>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</si>
  <si>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</si>
  <si>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</si>
  <si>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</si>
  <si>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</si>
  <si>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</si>
  <si>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</si>
  <si>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</si>
  <si>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</si>
  <si>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</si>
  <si>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</si>
  <si>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</si>
  <si>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</si>
  <si>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</si>
  <si>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</si>
  <si>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</si>
  <si>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</si>
  <si>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</si>
  <si>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</si>
  <si>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</si>
  <si>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</si>
  <si>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</si>
  <si>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</si>
  <si>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</si>
  <si>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</si>
  <si>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</si>
  <si>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</si>
  <si>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</si>
  <si>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</si>
  <si>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</si>
  <si>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</si>
  <si>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</si>
  <si>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</si>
  <si>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</si>
  <si>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</si>
  <si>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</si>
  <si>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</si>
  <si>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</si>
  <si>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</si>
  <si>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</si>
  <si>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</si>
  <si>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</si>
  <si>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</si>
  <si>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</si>
  <si>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</si>
  <si>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</si>
  <si>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</si>
  <si>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</si>
  <si>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</si>
  <si>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</si>
  <si>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</si>
  <si>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</si>
  <si>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</si>
  <si>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</si>
  <si>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</si>
  <si>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</si>
  <si>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</si>
  <si>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</si>
  <si>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</si>
  <si>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</si>
  <si>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</si>
  <si>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</si>
  <si>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</si>
  <si>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</si>
  <si>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</si>
  <si>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</si>
  <si>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</si>
  <si>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</si>
  <si>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</si>
  <si>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</si>
  <si>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</si>
  <si>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</si>
  <si>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</si>
  <si>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</si>
  <si>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</si>
  <si>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</si>
  <si>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</si>
  <si>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</si>
  <si>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</si>
  <si>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</si>
  <si>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</si>
  <si>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</si>
  <si>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</si>
  <si>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</si>
  <si>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</si>
  <si>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</si>
  <si>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</si>
  <si>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</si>
  <si>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</si>
  <si>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</si>
  <si>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</si>
  <si>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</si>
  <si>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</si>
  <si>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</si>
  <si>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</si>
  <si>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</si>
  <si>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</si>
  <si>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</si>
  <si>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</si>
  <si>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</si>
  <si>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</si>
  <si>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</si>
  <si>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</si>
  <si>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</si>
  <si>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</si>
  <si>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</si>
  <si>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</si>
  <si>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</si>
  <si>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</si>
  <si>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</si>
  <si>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</si>
  <si>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</si>
  <si>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</si>
  <si>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</si>
  <si>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</si>
  <si>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</si>
  <si>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</si>
  <si>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</si>
  <si>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</si>
  <si>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</si>
  <si>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</si>
  <si>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</si>
  <si>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</si>
  <si>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</si>
  <si>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</si>
  <si>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</si>
  <si>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</si>
  <si>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</si>
  <si>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</si>
  <si>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</si>
  <si>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</si>
  <si>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</si>
  <si>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</si>
  <si>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</si>
  <si>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</si>
  <si>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</si>
  <si>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</si>
  <si>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</si>
  <si>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</si>
  <si>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</si>
  <si>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</si>
  <si>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</si>
  <si>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</si>
  <si>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</si>
  <si>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</si>
  <si>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</si>
  <si>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</si>
  <si>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</si>
  <si>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</si>
  <si>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</si>
  <si>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</si>
  <si>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</si>
  <si>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</si>
  <si>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</si>
  <si>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</si>
  <si>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</si>
  <si>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</si>
  <si>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</si>
  <si>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</si>
  <si>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</si>
  <si>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</si>
  <si>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</si>
  <si>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</si>
  <si>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</si>
  <si>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</si>
  <si>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</si>
  <si>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</si>
  <si>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</si>
  <si>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</si>
  <si>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</si>
  <si>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</si>
  <si>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</si>
  <si>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</si>
  <si>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</si>
  <si>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</si>
  <si>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</si>
  <si>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</si>
  <si>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</si>
  <si>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</si>
  <si>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</si>
  <si>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</si>
  <si>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</si>
  <si>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</si>
  <si>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</si>
  <si>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</si>
  <si>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</si>
  <si>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</si>
  <si>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</si>
  <si>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</si>
  <si>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</si>
  <si>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</si>
  <si>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</si>
  <si>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</si>
  <si>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</si>
  <si>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</si>
  <si>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</si>
  <si>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</si>
  <si>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</si>
  <si>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</si>
  <si>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</si>
  <si>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</si>
  <si>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</si>
  <si>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</si>
  <si>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</si>
  <si>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</si>
  <si>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</si>
  <si>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</si>
  <si>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</si>
  <si>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</si>
  <si>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</si>
  <si>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</si>
  <si>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</si>
  <si>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</si>
  <si>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</si>
  <si>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</si>
  <si>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</si>
  <si>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</si>
  <si>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</si>
  <si>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</si>
  <si>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</si>
  <si>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</si>
  <si>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</si>
  <si>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</si>
  <si>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</si>
  <si>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</si>
  <si>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</si>
  <si>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</si>
  <si>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</si>
  <si>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</si>
  <si>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</si>
  <si>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</si>
  <si>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</si>
  <si>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</si>
  <si>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</si>
  <si>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</si>
  <si>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</si>
  <si>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</si>
  <si>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</si>
  <si>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</si>
  <si>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</si>
  <si>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</si>
  <si>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</si>
  <si>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</si>
  <si>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</si>
  <si>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</si>
  <si>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</si>
  <si>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</si>
  <si>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</si>
  <si>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</si>
  <si>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</si>
  <si>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</si>
  <si>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</si>
  <si>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</si>
  <si>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</si>
  <si>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</si>
  <si>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</si>
  <si>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</si>
  <si>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</si>
  <si>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</si>
  <si>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</si>
  <si>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</si>
  <si>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</si>
  <si>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</si>
  <si>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</si>
  <si>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</si>
  <si>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</si>
  <si>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</si>
  <si>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</si>
  <si>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</si>
  <si>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</si>
  <si>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</si>
  <si>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</si>
  <si>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</si>
  <si>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</si>
  <si>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</si>
  <si>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</si>
  <si>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</si>
  <si>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</si>
  <si>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</si>
  <si>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</si>
  <si>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</si>
  <si>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</si>
  <si>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</si>
  <si>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</si>
  <si>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</si>
  <si>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</si>
  <si>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</si>
  <si>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</si>
  <si>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</si>
  <si>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</si>
  <si>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</si>
  <si>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</si>
  <si>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</si>
  <si>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</si>
  <si>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</si>
  <si>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</si>
  <si>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</si>
  <si>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</si>
  <si>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</si>
  <si>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</si>
  <si>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</si>
  <si>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</si>
  <si>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</si>
  <si>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</si>
  <si>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</si>
  <si>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</si>
  <si>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</si>
  <si>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</si>
  <si>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</si>
  <si>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</si>
  <si>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</si>
  <si>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</si>
  <si>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</si>
  <si>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</si>
  <si>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</si>
  <si>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</si>
  <si>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</si>
  <si>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</si>
  <si>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</si>
  <si>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</si>
  <si>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</si>
  <si>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</si>
  <si>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</si>
  <si>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</si>
  <si>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</si>
  <si>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</si>
  <si>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</si>
  <si>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</si>
  <si>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</si>
  <si>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</si>
  <si>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</si>
  <si>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</si>
  <si>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</si>
  <si>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</si>
  <si>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</si>
  <si>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</si>
  <si>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</si>
  <si>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</si>
  <si>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</si>
  <si>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</si>
  <si>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</si>
  <si>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</si>
  <si>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</si>
  <si>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</si>
  <si>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</si>
  <si>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</si>
  <si>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</si>
  <si>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</si>
  <si>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</si>
  <si>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</si>
  <si>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</si>
  <si>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</si>
  <si>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</si>
  <si>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</si>
  <si>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</si>
  <si>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</si>
  <si>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</si>
  <si>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</si>
  <si>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</si>
  <si>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</si>
  <si>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</si>
  <si>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</si>
  <si>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</si>
  <si>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</si>
  <si>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</si>
  <si>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</si>
  <si>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</si>
  <si>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</si>
  <si>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</si>
  <si>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</si>
  <si>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</si>
  <si>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</si>
  <si>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</si>
  <si>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</si>
  <si>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</si>
  <si>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</si>
  <si>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</si>
  <si>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</si>
  <si>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</si>
  <si>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</si>
  <si>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</si>
  <si>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</si>
  <si>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</si>
  <si>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</si>
  <si>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</si>
  <si>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</si>
  <si>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</si>
  <si>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</si>
  <si>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</si>
  <si>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</si>
  <si>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</si>
  <si>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</si>
  <si>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</si>
  <si>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</si>
  <si>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</si>
  <si>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</si>
  <si>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</si>
  <si>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</si>
  <si>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</si>
  <si>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</si>
  <si>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</si>
  <si>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</si>
  <si>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</si>
  <si>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</si>
  <si>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</si>
  <si>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</si>
  <si>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</si>
  <si>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</si>
  <si>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</si>
  <si>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</si>
  <si>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</si>
  <si>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</si>
  <si>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</si>
  <si>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</si>
  <si>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</si>
  <si>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</si>
  <si>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</si>
  <si>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</si>
  <si>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</si>
  <si>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</si>
  <si>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</si>
  <si>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</si>
  <si>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</si>
  <si>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</si>
  <si>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</si>
  <si>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</si>
  <si>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</si>
  <si>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</si>
  <si>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</si>
  <si>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</si>
  <si>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</si>
  <si>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</si>
  <si>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</si>
  <si>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</si>
  <si>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</si>
  <si>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</si>
  <si>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</si>
  <si>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</si>
  <si>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</si>
  <si>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</si>
  <si>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</si>
  <si>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</si>
  <si>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</si>
  <si>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</si>
  <si>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</si>
  <si>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</si>
  <si>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</si>
  <si>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</si>
  <si>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</si>
  <si>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</si>
  <si>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</si>
  <si>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</si>
  <si>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</si>
  <si>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</si>
  <si>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</si>
  <si>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</si>
  <si>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</si>
  <si>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</si>
  <si>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</si>
  <si>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</si>
  <si>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</si>
  <si>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</si>
  <si>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</si>
  <si>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</si>
  <si>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</si>
  <si>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</si>
  <si>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</si>
  <si>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</si>
  <si>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</si>
  <si>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</si>
  <si>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</si>
  <si>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</si>
  <si>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</si>
  <si>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</si>
  <si>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</si>
  <si>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</si>
  <si>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</si>
  <si>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</si>
  <si>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</si>
  <si>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</si>
  <si>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</si>
  <si>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</si>
  <si>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</si>
  <si>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</si>
  <si>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</si>
  <si>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</si>
  <si>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</si>
  <si>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</si>
  <si>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</si>
  <si>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</si>
  <si>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</si>
  <si>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</si>
  <si>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</si>
  <si>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</si>
  <si>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</si>
  <si>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</si>
  <si>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</si>
  <si>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</si>
  <si>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</si>
  <si>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</si>
  <si>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</si>
  <si>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</si>
  <si>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</si>
  <si>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</si>
  <si>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</si>
  <si>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</si>
  <si>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</si>
  <si>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</si>
  <si>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</si>
  <si>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</si>
  <si>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</si>
  <si>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</si>
  <si>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</si>
  <si>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</si>
  <si>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</si>
  <si>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</si>
  <si>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</si>
  <si>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</si>
  <si>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</si>
  <si>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</si>
  <si>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</si>
  <si>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</si>
  <si>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</si>
  <si>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</si>
  <si>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</si>
  <si>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</si>
  <si>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</si>
  <si>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</si>
  <si>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</si>
  <si>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</si>
  <si>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</si>
  <si>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</si>
  <si>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</si>
  <si>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</si>
  <si>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</si>
  <si>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</si>
  <si>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</si>
  <si>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</si>
  <si>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</si>
  <si>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</si>
  <si>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</si>
  <si>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</si>
  <si>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</si>
  <si>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</si>
  <si>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</si>
  <si>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</si>
  <si>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</si>
  <si>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</si>
  <si>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</si>
  <si>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</si>
  <si>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</si>
  <si>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</si>
  <si>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</si>
  <si>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</si>
  <si>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</si>
  <si>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</si>
  <si>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</si>
  <si>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</si>
  <si>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</si>
  <si>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</si>
  <si>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</si>
  <si>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</si>
  <si>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</si>
  <si>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</si>
  <si>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</si>
  <si>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</si>
  <si>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</si>
  <si>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</si>
  <si>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</si>
  <si>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</si>
  <si>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</si>
  <si>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</si>
  <si>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</si>
  <si>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</si>
  <si>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</si>
  <si>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</si>
  <si>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</si>
  <si>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</si>
  <si>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</si>
  <si>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</si>
  <si>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</si>
  <si>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</si>
  <si>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</si>
  <si>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</si>
  <si>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</si>
  <si>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</si>
  <si>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</si>
  <si>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</si>
  <si>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</si>
  <si>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</si>
  <si>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</si>
  <si>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</si>
  <si>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</si>
  <si>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</si>
  <si>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</si>
  <si>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</si>
  <si>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</si>
  <si>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</si>
  <si>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</si>
  <si>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</si>
  <si>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</si>
  <si>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</si>
  <si>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</si>
  <si>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</si>
  <si>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</si>
  <si>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</si>
  <si>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</si>
  <si>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</si>
  <si>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</si>
  <si>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</si>
  <si>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</si>
  <si>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</si>
  <si>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</si>
  <si>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</si>
  <si>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</si>
  <si>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</si>
  <si>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</si>
  <si>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</si>
  <si>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</si>
  <si>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</si>
  <si>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</si>
  <si>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</si>
  <si>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</si>
  <si>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</si>
  <si>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</si>
  <si>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</si>
  <si>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</si>
  <si>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</si>
  <si>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</si>
  <si>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</si>
  <si>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</si>
  <si>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</si>
  <si>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</si>
  <si>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</si>
  <si>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</si>
  <si>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</si>
  <si>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</si>
  <si>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</si>
  <si>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</si>
  <si>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</si>
  <si>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</si>
  <si>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</si>
  <si>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</si>
  <si>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</si>
  <si>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</si>
  <si>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</si>
  <si>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</si>
  <si>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</si>
  <si>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</si>
  <si>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</si>
  <si>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</si>
  <si>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</si>
  <si>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</si>
  <si>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</si>
  <si>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</si>
  <si>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</si>
  <si>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</si>
  <si>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</si>
  <si>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</si>
  <si>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</si>
  <si>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</si>
  <si>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</si>
  <si>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</si>
  <si>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</si>
  <si>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</si>
  <si>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</si>
  <si>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</si>
  <si>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</si>
  <si>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</si>
  <si>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</si>
  <si>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</si>
  <si>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</si>
  <si>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</si>
  <si>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</si>
  <si>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</si>
  <si>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</si>
  <si>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</si>
  <si>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</si>
  <si>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</si>
  <si>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</si>
  <si>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</si>
  <si>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</si>
  <si>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</si>
  <si>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</si>
  <si>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</si>
  <si>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</si>
  <si>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</si>
  <si>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</si>
  <si>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</si>
  <si>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</si>
  <si>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</si>
  <si>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</si>
  <si>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</si>
  <si>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</si>
  <si>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</si>
  <si>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</si>
  <si>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</si>
  <si>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</si>
  <si>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</si>
  <si>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</si>
  <si>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</si>
  <si>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</si>
  <si>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</si>
  <si>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</si>
  <si>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</si>
  <si>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</si>
  <si>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</si>
  <si>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</si>
  <si>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</si>
  <si>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</si>
  <si>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</si>
  <si>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</si>
  <si>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</si>
  <si>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</si>
  <si>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</si>
  <si>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</si>
  <si>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</si>
  <si>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</si>
  <si>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</si>
  <si>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</si>
  <si>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</si>
  <si>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</si>
  <si>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</si>
  <si>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</si>
  <si>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</si>
  <si>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</si>
  <si>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</si>
  <si>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</si>
  <si>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</si>
  <si>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</si>
  <si>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</si>
  <si>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</si>
  <si>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</si>
  <si>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</si>
  <si>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</si>
  <si>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</si>
  <si>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</si>
  <si>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</si>
  <si>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</si>
  <si>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</si>
  <si>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</si>
  <si>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</si>
  <si>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</si>
  <si>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</si>
  <si>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</si>
  <si>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</si>
  <si>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</si>
  <si>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</si>
  <si>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</si>
  <si>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</si>
  <si>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</si>
  <si>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</si>
  <si>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</si>
  <si>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</si>
  <si>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</si>
  <si>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</si>
  <si>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</si>
  <si>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</si>
  <si>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</si>
  <si>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</si>
  <si>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</si>
  <si>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</si>
  <si>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</si>
  <si>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</si>
  <si>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</si>
  <si>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</si>
  <si>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</si>
  <si>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</si>
  <si>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</si>
  <si>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</si>
  <si>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</si>
  <si>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</si>
  <si>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</si>
  <si>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</si>
  <si>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</si>
  <si>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</si>
  <si>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</si>
  <si>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</si>
  <si>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</si>
  <si>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</si>
  <si>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</si>
  <si>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</si>
  <si>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</si>
  <si>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</si>
  <si>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</si>
  <si>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</si>
  <si>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</si>
  <si>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</si>
  <si>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</si>
  <si>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</si>
  <si>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</si>
  <si>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</si>
  <si>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</si>
  <si>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</si>
  <si>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</si>
  <si>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</si>
  <si>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</si>
  <si>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</si>
  <si>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</si>
  <si>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</si>
  <si>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</si>
  <si>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</si>
  <si>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</si>
  <si>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</si>
  <si>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</si>
  <si>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</si>
  <si>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</si>
  <si>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</si>
  <si>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</si>
  <si>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</si>
  <si>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</si>
  <si>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</si>
  <si>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</si>
  <si>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</si>
  <si>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</si>
  <si>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</si>
  <si>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</si>
  <si>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</si>
  <si>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</si>
  <si>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</si>
  <si>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</si>
  <si>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</si>
  <si>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</si>
  <si>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</si>
  <si>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</si>
  <si>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</si>
  <si>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</si>
  <si>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</si>
  <si>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</si>
  <si>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</si>
  <si>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</si>
  <si>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</si>
  <si>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</si>
  <si>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</si>
  <si>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</si>
  <si>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</si>
  <si>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</si>
  <si>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</si>
  <si>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</si>
  <si>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</si>
  <si>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</si>
  <si>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</si>
  <si>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</si>
  <si>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</si>
  <si>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</si>
  <si>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</si>
  <si>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</si>
  <si>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</si>
  <si>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</si>
  <si>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</si>
  <si>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</si>
  <si>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</si>
  <si>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</si>
  <si>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</si>
  <si>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</si>
  <si>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</si>
  <si>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</si>
  <si>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</si>
  <si>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</si>
  <si>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</si>
  <si>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</si>
  <si>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</si>
  <si>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</si>
  <si>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</si>
  <si>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</si>
  <si>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</si>
  <si>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</si>
  <si>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</si>
  <si>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</si>
  <si>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</si>
  <si>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</si>
  <si>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</si>
  <si>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</si>
  <si>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</si>
  <si>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</si>
  <si>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</si>
  <si>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</si>
  <si>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</si>
  <si>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</si>
  <si>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</si>
  <si>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</si>
  <si>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</si>
  <si>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</si>
  <si>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</si>
  <si>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</si>
  <si>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</si>
  <si>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</si>
  <si>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</si>
  <si>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</si>
  <si>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</si>
  <si>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</si>
  <si>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</si>
  <si>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</si>
  <si>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</si>
  <si>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</si>
  <si>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</si>
  <si>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</si>
  <si>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</si>
  <si>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</si>
  <si>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</si>
  <si>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</si>
  <si>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</si>
  <si>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</si>
  <si>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</si>
  <si>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</si>
  <si>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</si>
  <si>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</si>
  <si>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</si>
  <si>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</si>
  <si>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</si>
  <si>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</si>
  <si>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</si>
  <si>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</si>
  <si>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</si>
  <si>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</si>
  <si>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</si>
  <si>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</si>
  <si>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</si>
  <si>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</si>
  <si>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</si>
  <si>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</si>
  <si>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</si>
  <si>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</si>
  <si>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</si>
  <si>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</si>
  <si>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</si>
  <si>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</si>
  <si>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</si>
  <si>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</si>
  <si>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</si>
  <si>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</si>
  <si>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</si>
  <si>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</si>
  <si>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</si>
  <si>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</si>
  <si>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</si>
  <si>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</si>
  <si>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</si>
  <si>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</si>
  <si>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</si>
  <si>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</si>
  <si>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</si>
  <si>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</si>
  <si>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</si>
  <si>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</si>
  <si>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</si>
  <si>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</si>
  <si>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</si>
  <si>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</si>
  <si>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</si>
  <si>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</si>
  <si>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</si>
  <si>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</si>
  <si>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</si>
  <si>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</si>
  <si>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</si>
  <si>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</si>
  <si>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</si>
  <si>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</si>
  <si>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</si>
  <si>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</si>
  <si>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</si>
  <si>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</si>
  <si>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</si>
  <si>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</si>
  <si>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</si>
  <si>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</si>
  <si>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</si>
  <si>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</si>
  <si>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</si>
  <si>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</si>
  <si>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</si>
  <si>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</si>
  <si>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</si>
  <si>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</si>
  <si>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</si>
  <si>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</si>
  <si>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</si>
  <si>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</si>
  <si>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</si>
  <si>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</si>
  <si>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</si>
  <si>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</si>
  <si>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</si>
  <si>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</si>
  <si>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</si>
  <si>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</si>
  <si>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</si>
  <si>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</si>
  <si>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</si>
  <si>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</si>
  <si>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</si>
  <si>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</si>
  <si>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</si>
  <si>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</si>
  <si>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</si>
  <si>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</si>
  <si>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</si>
  <si>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</si>
  <si>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</si>
  <si>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</si>
  <si>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</si>
  <si>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</si>
  <si>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</si>
  <si>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</si>
  <si>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</si>
  <si>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</si>
  <si>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</si>
  <si>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</si>
  <si>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</si>
  <si>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</si>
  <si>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</si>
  <si>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</si>
  <si>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</si>
  <si>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</si>
  <si>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</si>
  <si>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</si>
  <si>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</si>
  <si>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</si>
  <si>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</si>
  <si>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</si>
  <si>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</si>
  <si>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</si>
  <si>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</si>
  <si>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</si>
  <si>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</si>
  <si>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</si>
  <si>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</si>
  <si>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</si>
  <si>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</si>
  <si>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</si>
  <si>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</si>
  <si>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</si>
  <si>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</si>
  <si>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</si>
  <si>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</si>
  <si>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</si>
  <si>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</si>
  <si>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</si>
  <si>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</si>
  <si>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</si>
  <si>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</si>
  <si>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</si>
  <si>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</si>
  <si>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</si>
  <si>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</si>
  <si>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</si>
  <si>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</si>
  <si>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</si>
  <si>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</si>
  <si>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</si>
  <si>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</si>
  <si>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</si>
  <si>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</si>
  <si>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</si>
  <si>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</si>
  <si>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</si>
  <si>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</si>
  <si>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</si>
  <si>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</si>
  <si>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</si>
  <si>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</si>
  <si>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</si>
  <si>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</si>
  <si>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</si>
  <si>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</si>
  <si>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</si>
  <si>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</si>
  <si>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</si>
  <si>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</si>
  <si>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</si>
  <si>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</si>
  <si>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</si>
  <si>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</si>
  <si>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</si>
  <si>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</si>
  <si>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</si>
  <si>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</si>
  <si>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</si>
  <si>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</si>
  <si>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</si>
  <si>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</si>
  <si>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</si>
  <si>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</si>
  <si>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</si>
  <si>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</si>
  <si>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</si>
  <si>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</si>
  <si>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</si>
  <si>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</si>
  <si>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</si>
  <si>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</si>
  <si>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</si>
  <si>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</si>
  <si>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</si>
  <si>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</si>
  <si>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</si>
  <si>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</si>
  <si>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</si>
  <si>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</si>
  <si>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</si>
  <si>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</si>
  <si>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</si>
  <si>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</si>
  <si>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</si>
  <si>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</si>
  <si>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</si>
  <si>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</si>
  <si>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</si>
  <si>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</si>
  <si>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</si>
  <si>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</si>
  <si>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</si>
  <si>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</si>
  <si>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</si>
  <si>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</si>
  <si>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</si>
  <si>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</si>
  <si>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</si>
  <si>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</si>
  <si>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</si>
  <si>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</si>
  <si>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</si>
  <si>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</si>
  <si>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</si>
  <si>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</si>
  <si>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</si>
  <si>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</si>
  <si>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</si>
  <si>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</si>
  <si>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</si>
  <si>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</si>
  <si>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</si>
  <si>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</si>
  <si>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</si>
  <si>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</si>
  <si>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</si>
  <si>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</si>
  <si>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</si>
  <si>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</si>
  <si>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</si>
  <si>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</si>
  <si>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</si>
  <si>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</si>
  <si>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</si>
  <si>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</si>
  <si>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</si>
  <si>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</si>
  <si>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</si>
  <si>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</si>
  <si>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</si>
  <si>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</si>
  <si>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</si>
  <si>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</si>
  <si>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</si>
  <si>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</si>
  <si>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</si>
  <si>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</si>
  <si>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</si>
  <si>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</si>
  <si>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</si>
  <si>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</si>
  <si>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</si>
  <si>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</si>
  <si>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</si>
  <si>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</si>
  <si>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</si>
  <si>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</si>
  <si>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</si>
  <si>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</si>
  <si>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</si>
  <si>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</si>
  <si>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</si>
  <si>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</si>
  <si>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</si>
  <si>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</si>
  <si>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</si>
  <si>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</si>
  <si>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</si>
  <si>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</si>
  <si>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</si>
  <si>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</si>
  <si>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</si>
  <si>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</si>
  <si>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</si>
  <si>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</si>
  <si>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</si>
  <si>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</si>
  <si>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</si>
  <si>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</si>
  <si>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</si>
  <si>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</si>
  <si>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</si>
  <si>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</si>
  <si>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</si>
  <si>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</si>
  <si>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</si>
  <si>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</si>
  <si>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</si>
  <si>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</si>
  <si>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</si>
  <si>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</si>
  <si>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</si>
  <si>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</si>
  <si>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</si>
  <si>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</si>
  <si>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</si>
  <si>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</si>
  <si>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</si>
  <si>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</si>
  <si>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</si>
  <si>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</si>
  <si>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</si>
  <si>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</si>
  <si>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</si>
  <si>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</si>
  <si>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</si>
  <si>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</si>
  <si>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</si>
  <si>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</si>
  <si>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</si>
  <si>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</si>
  <si>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</si>
  <si>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</si>
  <si>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</si>
  <si>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</si>
  <si>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</si>
  <si>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</si>
  <si>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</si>
  <si>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</si>
  <si>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</si>
  <si>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</si>
  <si>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</si>
  <si>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</si>
  <si>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</si>
  <si>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</si>
  <si>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</si>
  <si>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</si>
  <si>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</si>
  <si>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</si>
  <si>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</si>
  <si>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</si>
  <si>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</si>
  <si>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</si>
  <si>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</si>
  <si>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</si>
  <si>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</si>
  <si>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</si>
  <si>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</si>
  <si>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</si>
  <si>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</si>
  <si>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</si>
  <si>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</si>
  <si>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</si>
  <si>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</si>
  <si>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</si>
  <si>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</si>
  <si>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</si>
  <si>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</si>
  <si>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</si>
  <si>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</si>
  <si>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</si>
  <si>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</si>
  <si>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</si>
  <si>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</si>
  <si>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</si>
  <si>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</si>
  <si>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</si>
  <si>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</si>
  <si>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</si>
  <si>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</si>
  <si>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</si>
  <si>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</si>
  <si>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</si>
  <si>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</si>
  <si>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</si>
  <si>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</si>
  <si>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</si>
  <si>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</si>
  <si>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</si>
  <si>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</si>
  <si>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</si>
  <si>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</si>
  <si>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</si>
  <si>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</si>
  <si>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</si>
  <si>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</si>
  <si>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</si>
  <si>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</si>
  <si>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</si>
  <si>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</si>
  <si>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</si>
  <si>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</si>
  <si>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</si>
  <si>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</si>
  <si>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</si>
  <si>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</si>
  <si>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</si>
  <si>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</si>
  <si>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</si>
  <si>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</si>
  <si>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</si>
  <si>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</si>
  <si>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</si>
  <si>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</si>
  <si>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</si>
  <si>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</si>
  <si>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</si>
  <si>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</si>
  <si>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</si>
  <si>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</si>
  <si>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</si>
  <si>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</si>
  <si>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</si>
  <si>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</si>
  <si>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</si>
  <si>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</si>
  <si>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</si>
  <si>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</si>
  <si>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</si>
  <si>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</si>
  <si>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</si>
  <si>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</si>
  <si>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</si>
  <si>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</si>
  <si>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</si>
  <si>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</si>
  <si>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</si>
  <si>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</si>
  <si>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</si>
  <si>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</si>
  <si>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</si>
  <si>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</si>
  <si>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</si>
  <si>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</si>
  <si>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</si>
  <si>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</si>
  <si>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</si>
  <si>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</si>
  <si>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</si>
  <si>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</si>
  <si>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</si>
  <si>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</si>
  <si>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</si>
  <si>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</si>
  <si>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</si>
  <si>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</si>
  <si>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</si>
  <si>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</si>
  <si>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</si>
  <si>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</si>
  <si>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</si>
  <si>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</si>
  <si>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</si>
  <si>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</si>
  <si>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</si>
  <si>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</si>
  <si>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</si>
  <si>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</si>
  <si>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</si>
  <si>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</si>
  <si>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</si>
  <si>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</si>
  <si>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</si>
  <si>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</si>
  <si>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</si>
  <si>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</si>
  <si>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</si>
  <si>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</si>
  <si>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</si>
  <si>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</si>
  <si>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</si>
  <si>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</si>
  <si>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</si>
  <si>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</si>
  <si>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</si>
  <si>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</si>
  <si>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</si>
  <si>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</si>
  <si>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</si>
  <si>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</si>
  <si>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</si>
  <si>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</si>
  <si>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</si>
  <si>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</si>
  <si>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</si>
  <si>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</si>
  <si>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</si>
  <si>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</si>
  <si>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</si>
  <si>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</si>
  <si>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</si>
  <si>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</si>
  <si>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</si>
  <si>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</si>
  <si>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</si>
  <si>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</si>
  <si>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</si>
  <si>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</si>
  <si>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</si>
  <si>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</si>
  <si>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</si>
  <si>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</si>
  <si>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</si>
  <si>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</si>
  <si>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</si>
  <si>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</si>
  <si>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</si>
  <si>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</si>
  <si>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</si>
  <si>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</si>
  <si>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</si>
  <si>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</si>
  <si>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</si>
  <si>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</si>
  <si>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</si>
  <si>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</si>
  <si>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</si>
  <si>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</si>
  <si>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</si>
  <si>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</si>
  <si>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</si>
  <si>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</si>
  <si>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</si>
  <si>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</si>
  <si>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</si>
  <si>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</si>
  <si>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</si>
  <si>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</si>
  <si>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</si>
  <si>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</si>
  <si>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</si>
  <si>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</si>
  <si>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</si>
  <si>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</si>
  <si>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</si>
  <si>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</si>
  <si>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</si>
  <si>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</si>
  <si>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</si>
  <si>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</si>
  <si>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</si>
  <si>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</si>
  <si>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</si>
  <si>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</si>
  <si>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</si>
  <si>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</si>
  <si>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</si>
  <si>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</si>
  <si>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</si>
  <si>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</si>
  <si>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</si>
  <si>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</si>
  <si>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</si>
  <si>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</si>
  <si>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</si>
  <si>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</si>
  <si>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</si>
  <si>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</si>
  <si>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</si>
  <si>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</si>
  <si>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</si>
  <si>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</si>
  <si>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</si>
  <si>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</si>
  <si>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</si>
  <si>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</si>
  <si>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</si>
  <si>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</si>
  <si>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</si>
  <si>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</si>
  <si>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</si>
  <si>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</si>
  <si>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</si>
  <si>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</si>
  <si>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</si>
  <si>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</si>
  <si>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</si>
  <si>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</si>
  <si>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</si>
  <si>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</si>
  <si>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</si>
  <si>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</si>
  <si>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</si>
  <si>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</si>
  <si>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</si>
  <si>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</si>
  <si>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</si>
  <si>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</si>
  <si>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</si>
  <si>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</si>
  <si>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</si>
  <si>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</si>
  <si>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</si>
  <si>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</si>
  <si>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</si>
  <si>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</si>
  <si>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</si>
  <si>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</si>
  <si>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</si>
  <si>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</si>
  <si>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</si>
  <si>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</si>
  <si>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</si>
  <si>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</si>
  <si>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</si>
  <si>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</si>
  <si>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</si>
  <si>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</si>
  <si>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</si>
  <si>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</si>
  <si>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</si>
  <si>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</si>
  <si>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</si>
  <si>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</si>
  <si>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</si>
  <si>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</si>
  <si>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</si>
  <si>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</si>
  <si>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</si>
  <si>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</si>
  <si>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</si>
  <si>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</si>
  <si>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</si>
  <si>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</si>
  <si>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</si>
  <si>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</si>
  <si>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</si>
  <si>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</si>
  <si>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</si>
  <si>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</si>
  <si>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</si>
  <si>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</si>
  <si>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</si>
  <si>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</si>
  <si>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</si>
  <si>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</si>
  <si>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</si>
  <si>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</si>
  <si>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</si>
  <si>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</si>
  <si>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</si>
  <si>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</si>
  <si>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</si>
  <si>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</si>
  <si>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</si>
  <si>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</si>
  <si>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</si>
  <si>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</si>
  <si>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</si>
  <si>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</si>
  <si>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</si>
  <si>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</si>
  <si>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</si>
  <si>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</si>
  <si>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</si>
  <si>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</si>
  <si>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</si>
  <si>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</si>
  <si>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</si>
  <si>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</si>
  <si>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</si>
  <si>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</si>
  <si>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</si>
  <si>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</si>
  <si>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</si>
  <si>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</si>
  <si>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</si>
  <si>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</si>
  <si>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</si>
  <si>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</si>
  <si>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</si>
  <si>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</si>
  <si>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</si>
  <si>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</si>
  <si>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</si>
  <si>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</si>
  <si>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</si>
  <si>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</si>
  <si>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</si>
  <si>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</si>
  <si>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</si>
  <si>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</si>
  <si>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</si>
  <si>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</si>
  <si>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</si>
  <si>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</si>
  <si>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</si>
  <si>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</si>
  <si>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</si>
  <si>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</si>
  <si>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</si>
  <si>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</si>
  <si>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</si>
  <si>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</si>
  <si>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</si>
  <si>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</si>
  <si>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</si>
  <si>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</si>
  <si>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</si>
  <si>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</si>
  <si>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</si>
  <si>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</si>
  <si>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</si>
  <si>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</si>
  <si>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</si>
  <si>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</si>
  <si>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</si>
  <si>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</si>
  <si>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</si>
  <si>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</si>
  <si>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</si>
  <si>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</si>
  <si>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</si>
  <si>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</si>
  <si>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</si>
  <si>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</si>
  <si>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</si>
  <si>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</si>
  <si>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</si>
  <si>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</si>
  <si>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</si>
  <si>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</si>
  <si>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</si>
  <si>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</si>
  <si>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</si>
  <si>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</si>
  <si>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</si>
  <si>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</si>
  <si>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</si>
  <si>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</si>
  <si>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</si>
  <si>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</si>
  <si>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</si>
  <si>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</si>
  <si>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</si>
  <si>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</si>
  <si>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</si>
  <si>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</si>
  <si>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</si>
  <si>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</si>
  <si>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</si>
  <si>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</si>
  <si>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</si>
  <si>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</si>
  <si>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</si>
  <si>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</si>
  <si>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</si>
  <si>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</si>
  <si>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</si>
  <si>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</si>
  <si>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</si>
  <si>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</si>
  <si>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</si>
  <si>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</si>
  <si>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</si>
  <si>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</si>
  <si>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</si>
  <si>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</si>
  <si>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</si>
  <si>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</si>
  <si>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</si>
  <si>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</si>
  <si>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</si>
  <si>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</si>
  <si>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</si>
  <si>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</si>
  <si>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</si>
  <si>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</si>
  <si>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</si>
  <si>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</si>
  <si>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</si>
  <si>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</si>
  <si>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</si>
  <si>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</si>
  <si>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</si>
  <si>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</si>
  <si>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</si>
  <si>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</si>
  <si>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</si>
  <si>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</si>
  <si>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</si>
  <si>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</si>
  <si>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</si>
  <si>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</si>
  <si>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</si>
  <si>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</si>
  <si>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</si>
  <si>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</si>
  <si>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</si>
  <si>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</si>
  <si>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</si>
  <si>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</si>
  <si>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</si>
  <si>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</si>
  <si>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</si>
  <si>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</si>
  <si>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</si>
  <si>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</si>
  <si>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</si>
  <si>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</si>
  <si>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</si>
  <si>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</si>
  <si>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</si>
  <si>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</si>
  <si>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</si>
  <si>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</si>
  <si>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</si>
  <si>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</si>
  <si>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</si>
  <si>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</si>
  <si>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</si>
  <si>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</si>
  <si>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</si>
  <si>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</si>
  <si>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</si>
  <si>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</si>
  <si>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</si>
  <si>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</si>
  <si>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</si>
  <si>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</si>
  <si>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</si>
  <si>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</si>
  <si>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</si>
  <si>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</si>
  <si>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</si>
  <si>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</si>
  <si>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</si>
  <si>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</si>
  <si>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</si>
  <si>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</si>
  <si>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</si>
  <si>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</si>
  <si>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</si>
  <si>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</si>
  <si>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</si>
  <si>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</si>
  <si>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</si>
  <si>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</si>
  <si>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</si>
  <si>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</si>
  <si>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</si>
  <si>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</si>
  <si>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</si>
  <si>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</si>
  <si>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</si>
  <si>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</si>
  <si>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</si>
  <si>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</si>
  <si>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</si>
  <si>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</si>
  <si>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</si>
  <si>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</si>
  <si>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</si>
  <si>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</si>
  <si>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</si>
  <si>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</si>
  <si>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</si>
  <si>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</si>
  <si>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</si>
  <si>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</si>
  <si>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</si>
  <si>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</si>
  <si>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</si>
  <si>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</si>
  <si>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</si>
  <si>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</si>
  <si>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</si>
  <si>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</si>
  <si>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</si>
  <si>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</si>
  <si>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</si>
  <si>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</si>
  <si>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</si>
  <si>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</si>
  <si>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</si>
  <si>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</si>
  <si>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</si>
  <si>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</si>
  <si>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</si>
  <si>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</si>
  <si>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</si>
  <si>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</si>
  <si>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</si>
  <si>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</si>
  <si>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</si>
  <si>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</si>
  <si>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</si>
  <si>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</si>
  <si>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</si>
  <si>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</si>
  <si>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</si>
  <si>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</si>
  <si>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</si>
  <si>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</si>
  <si>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</si>
  <si>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</si>
  <si>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</si>
  <si>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</si>
  <si>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</si>
  <si>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</si>
  <si>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</si>
  <si>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</si>
  <si>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</si>
  <si>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</si>
  <si>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</si>
  <si>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</si>
  <si>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</si>
  <si>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</si>
  <si>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</si>
  <si>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</si>
  <si>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</si>
  <si>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</si>
  <si>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</si>
  <si>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</si>
  <si>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</si>
  <si>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</si>
  <si>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</si>
  <si>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</si>
  <si>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</si>
  <si>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</si>
  <si>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</si>
  <si>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</si>
  <si>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</si>
  <si>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</si>
  <si>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</si>
  <si>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</si>
  <si>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</si>
  <si>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</si>
  <si>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</si>
  <si>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</si>
  <si>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</si>
  <si>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</si>
  <si>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</si>
  <si>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</si>
  <si>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</si>
  <si>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</si>
  <si>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</si>
  <si>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</si>
  <si>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</si>
  <si>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</si>
  <si>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</si>
  <si>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</si>
  <si>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</si>
  <si>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</si>
  <si>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</si>
  <si>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</si>
  <si>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</si>
  <si>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</si>
  <si>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</si>
  <si>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</si>
  <si>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</si>
  <si>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</si>
  <si>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</si>
  <si>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</si>
  <si>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</si>
  <si>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</si>
  <si>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</si>
  <si>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</si>
  <si>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</si>
  <si>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</si>
  <si>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</si>
  <si>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</si>
  <si>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</si>
  <si>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</si>
  <si>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</si>
  <si>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</si>
  <si>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</si>
  <si>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</si>
  <si>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</si>
  <si>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</si>
  <si>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</si>
  <si>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</si>
  <si>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</si>
  <si>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</si>
  <si>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</si>
  <si>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</si>
  <si>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</si>
  <si>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</si>
  <si>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</si>
  <si>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</si>
  <si>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</si>
  <si>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</si>
  <si>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</si>
  <si>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</si>
  <si>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</si>
  <si>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</si>
  <si>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</si>
  <si>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</si>
  <si>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</si>
  <si>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</si>
  <si>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</si>
  <si>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</si>
  <si>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</si>
  <si>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</si>
  <si>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</si>
  <si>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</si>
  <si>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</si>
  <si>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</si>
  <si>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</si>
  <si>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</si>
  <si>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</si>
  <si>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</si>
  <si>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</si>
  <si>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</si>
  <si>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</si>
  <si>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</si>
  <si>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</si>
  <si>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</si>
  <si>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</si>
  <si>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</si>
  <si>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</si>
  <si>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</si>
  <si>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</si>
  <si>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</si>
  <si>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</si>
  <si>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</si>
  <si>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</si>
  <si>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</si>
  <si>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</si>
  <si>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</si>
  <si>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</si>
  <si>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</si>
  <si>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</si>
  <si>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</si>
  <si>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</si>
  <si>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</si>
  <si>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</si>
  <si>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</si>
  <si>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</si>
  <si>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</si>
  <si>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</si>
  <si>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</si>
  <si>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</si>
  <si>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</si>
  <si>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</si>
  <si>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</si>
  <si>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</si>
  <si>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</si>
  <si>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</si>
  <si>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</si>
  <si>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</si>
  <si>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</si>
  <si>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</si>
  <si>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</si>
  <si>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</si>
  <si>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</si>
  <si>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</si>
  <si>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</si>
  <si>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</si>
  <si>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</si>
  <si>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</si>
  <si>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</si>
  <si>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</si>
  <si>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</si>
  <si>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</si>
  <si>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</si>
  <si>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</si>
  <si>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</si>
  <si>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</si>
  <si>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</si>
  <si>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</si>
  <si>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</si>
  <si>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</si>
  <si>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</si>
  <si>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</si>
  <si>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</si>
  <si>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</si>
  <si>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</si>
  <si>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</si>
  <si>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</si>
  <si>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</si>
  <si>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</si>
  <si>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</si>
  <si>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</si>
  <si>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</si>
  <si>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</si>
  <si>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</si>
  <si>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</si>
  <si>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</si>
  <si>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</si>
  <si>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</si>
  <si>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</si>
  <si>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</si>
  <si>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</si>
  <si>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</si>
  <si>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</si>
  <si>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</si>
  <si>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</si>
  <si>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</si>
  <si>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</si>
  <si>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</si>
  <si>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</si>
  <si>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</si>
  <si>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</si>
  <si>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</si>
  <si>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</si>
  <si>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</si>
  <si>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</si>
  <si>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</si>
  <si>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</si>
  <si>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</si>
  <si>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</si>
  <si>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</si>
  <si>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</si>
  <si>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</si>
  <si>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</si>
  <si>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</si>
  <si>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</si>
  <si>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</si>
  <si>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</si>
  <si>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</si>
  <si>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</si>
  <si>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</si>
  <si>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</si>
  <si>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</si>
  <si>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</si>
  <si>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</si>
  <si>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</si>
  <si>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</si>
  <si>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</si>
  <si>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</si>
  <si>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</si>
  <si>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</si>
  <si>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</si>
  <si>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</si>
  <si>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</si>
  <si>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</si>
  <si>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</si>
  <si>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</si>
  <si>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</si>
  <si>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</si>
  <si>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</si>
  <si>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</si>
  <si>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</si>
  <si>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</si>
  <si>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</si>
  <si>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</si>
  <si>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</si>
  <si>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</si>
  <si>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</si>
  <si>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</si>
  <si>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</si>
  <si>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</si>
  <si>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</si>
  <si>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</si>
  <si>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</si>
  <si>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</si>
  <si>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</si>
  <si>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</si>
  <si>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</si>
  <si>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</si>
  <si>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</si>
  <si>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</si>
  <si>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</si>
  <si>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</si>
  <si>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</si>
  <si>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</si>
  <si>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</si>
  <si>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</si>
  <si>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</si>
  <si>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</si>
  <si>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</si>
  <si>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</si>
  <si>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</si>
  <si>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</si>
  <si>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</si>
  <si>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</si>
  <si>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</si>
  <si>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</si>
  <si>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</si>
  <si>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</si>
  <si>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</si>
  <si>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</si>
  <si>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</si>
  <si>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</si>
  <si>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</si>
  <si>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</si>
  <si>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</si>
  <si>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</si>
  <si>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</si>
  <si>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</si>
  <si>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</si>
  <si>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</si>
  <si>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</si>
  <si>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</si>
  <si>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</si>
  <si>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</si>
  <si>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</si>
  <si>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</si>
  <si>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</si>
  <si>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</si>
  <si>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</si>
  <si>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</si>
  <si>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</si>
  <si>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</si>
  <si>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</si>
  <si>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</si>
  <si>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</si>
  <si>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</si>
  <si>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</si>
  <si>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</si>
  <si>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</si>
  <si>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</si>
  <si>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</si>
  <si>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</si>
  <si>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</si>
  <si>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</si>
  <si>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</si>
  <si>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</si>
  <si>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</si>
  <si>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</si>
  <si>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</si>
  <si>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</si>
  <si>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</si>
  <si>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</si>
  <si>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</si>
  <si>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</si>
  <si>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</si>
  <si>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</si>
  <si>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</si>
  <si>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</si>
  <si>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</si>
  <si>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</si>
  <si>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</si>
  <si>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</si>
  <si>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</si>
  <si>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</si>
  <si>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</si>
  <si>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</si>
  <si>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</si>
  <si>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</si>
  <si>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</si>
  <si>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</si>
  <si>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</si>
  <si>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</si>
  <si>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</si>
  <si>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</si>
  <si>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</si>
  <si>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</si>
  <si>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</si>
  <si>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</si>
  <si>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</si>
  <si>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</si>
  <si>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</si>
  <si>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</si>
  <si>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</si>
  <si>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</si>
  <si>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</si>
  <si>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</si>
  <si>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</si>
  <si>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</si>
  <si>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</si>
  <si>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</si>
  <si>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</si>
  <si>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</si>
  <si>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</si>
  <si>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</si>
  <si>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</si>
  <si>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</si>
  <si>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</si>
  <si>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</si>
  <si>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</si>
  <si>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</si>
  <si>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</si>
  <si>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</si>
  <si>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</si>
  <si>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</si>
  <si>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</si>
  <si>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</si>
  <si>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</si>
  <si>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</si>
  <si>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</si>
  <si>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</si>
  <si>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</si>
  <si>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</si>
  <si>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</si>
  <si>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</si>
  <si>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</si>
  <si>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</si>
  <si>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</si>
  <si>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</si>
  <si>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</si>
  <si>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</si>
  <si>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</si>
  <si>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</si>
  <si>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</si>
  <si>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</si>
  <si>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</si>
  <si>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</si>
  <si>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</si>
  <si>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</si>
  <si>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</si>
  <si>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</si>
  <si>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</si>
  <si>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</si>
  <si>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</si>
  <si>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</si>
  <si>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</si>
  <si>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</si>
  <si>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</si>
  <si>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</si>
  <si>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</si>
  <si>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</si>
  <si>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</si>
  <si>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</si>
  <si>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</si>
  <si>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</si>
  <si>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</si>
  <si>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</si>
  <si>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</si>
  <si>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</si>
  <si>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</si>
  <si>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</si>
  <si>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</si>
  <si>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</si>
  <si>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</si>
  <si>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</si>
  <si>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</si>
  <si>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</si>
  <si>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</si>
  <si>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</si>
  <si>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</si>
  <si>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</si>
  <si>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</si>
  <si>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</si>
  <si>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</si>
  <si>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</si>
  <si>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</si>
  <si>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</si>
  <si>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</si>
  <si>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</si>
  <si>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</si>
  <si>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</si>
  <si>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</si>
  <si>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</si>
  <si>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</si>
  <si>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</si>
  <si>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</si>
  <si>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</si>
  <si>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</si>
  <si>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</si>
  <si>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</si>
  <si>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</si>
  <si>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</si>
  <si>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</si>
  <si>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</si>
  <si>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</si>
  <si>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</si>
  <si>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</si>
  <si>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</si>
  <si>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</si>
  <si>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</si>
  <si>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</si>
  <si>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</si>
  <si>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</si>
  <si>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</si>
  <si>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</si>
  <si>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</si>
  <si>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</si>
  <si>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</si>
  <si>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</si>
  <si>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</si>
  <si>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</si>
  <si>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</si>
  <si>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</si>
  <si>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</si>
  <si>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</si>
  <si>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</si>
  <si>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</si>
  <si>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</si>
  <si>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</si>
  <si>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</si>
  <si>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</si>
  <si>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</si>
  <si>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</si>
  <si>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</si>
  <si>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</si>
  <si>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</si>
  <si>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</si>
  <si>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</si>
  <si>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</si>
  <si>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</si>
  <si>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</si>
  <si>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</si>
  <si>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</si>
  <si>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</si>
  <si>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</si>
  <si>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</si>
  <si>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</si>
  <si>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</si>
  <si>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</si>
  <si>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</si>
  <si>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</si>
  <si>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</si>
  <si>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</si>
  <si>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</si>
  <si>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</si>
  <si>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</si>
  <si>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</si>
  <si>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</si>
  <si>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</si>
  <si>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</si>
  <si>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</si>
  <si>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</si>
  <si>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</si>
  <si>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</si>
  <si>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</si>
  <si>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</si>
  <si>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</si>
  <si>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</si>
  <si>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</si>
  <si>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</si>
  <si>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</si>
  <si>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</si>
  <si>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</si>
  <si>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</si>
  <si>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</si>
  <si>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</si>
  <si>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</si>
  <si>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</si>
  <si>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</si>
  <si>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</si>
  <si>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</si>
  <si>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</si>
  <si>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</si>
  <si>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</si>
  <si>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</si>
  <si>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</si>
  <si>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</si>
  <si>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</si>
  <si>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</si>
  <si>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</si>
  <si>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</si>
  <si>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</si>
  <si>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</si>
  <si>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</si>
  <si>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</si>
  <si>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</si>
  <si>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</si>
  <si>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</si>
  <si>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</si>
  <si>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</si>
  <si>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</si>
  <si>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</si>
  <si>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</si>
  <si>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</si>
  <si>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</si>
  <si>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</si>
  <si>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</si>
  <si>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</si>
  <si>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</si>
  <si>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</si>
  <si>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</si>
  <si>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</si>
  <si>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</si>
  <si>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</si>
  <si>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</si>
  <si>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</si>
  <si>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</si>
  <si>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</si>
  <si>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</si>
  <si>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</si>
  <si>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</si>
  <si>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</si>
  <si>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</si>
  <si>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</si>
  <si>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</si>
  <si>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</si>
  <si>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</si>
  <si>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</si>
  <si>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</si>
  <si>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</si>
  <si>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</si>
  <si>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</si>
  <si>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</si>
  <si>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</si>
  <si>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</si>
  <si>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</si>
  <si>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</si>
  <si>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</si>
  <si>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</si>
  <si>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</si>
  <si>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</si>
  <si>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</si>
  <si>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</si>
  <si>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</si>
  <si>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</si>
  <si>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</si>
  <si>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</si>
  <si>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</si>
  <si>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</si>
  <si>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</si>
  <si>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</si>
  <si>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</si>
  <si>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</si>
  <si>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</si>
  <si>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</si>
  <si>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</si>
  <si>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</si>
  <si>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</si>
  <si>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</si>
  <si>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</si>
  <si>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</si>
  <si>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</si>
  <si>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</si>
  <si>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</si>
  <si>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</si>
  <si>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</si>
  <si>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</si>
  <si>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</si>
  <si>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</si>
  <si>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</si>
  <si>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</si>
  <si>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</si>
  <si>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</si>
  <si>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</si>
  <si>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</si>
  <si>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</si>
  <si>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</si>
  <si>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</si>
  <si>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</si>
  <si>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</si>
  <si>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</si>
  <si>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</si>
  <si>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</si>
  <si>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</si>
  <si>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</si>
  <si>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</si>
  <si>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</si>
  <si>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</si>
  <si>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</si>
  <si>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</si>
  <si>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</si>
  <si>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</si>
  <si>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</si>
  <si>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</si>
  <si>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</si>
  <si>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</si>
  <si>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</si>
  <si>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</si>
  <si>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</si>
  <si>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</si>
  <si>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</si>
  <si>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</si>
  <si>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</si>
  <si>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</si>
  <si>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</si>
  <si>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</si>
  <si>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</si>
  <si>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</si>
  <si>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</si>
  <si>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</si>
  <si>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</si>
  <si>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</si>
  <si>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</si>
  <si>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</si>
  <si>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</si>
  <si>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</si>
  <si>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</si>
  <si>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</si>
  <si>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</si>
  <si>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</si>
  <si>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</si>
  <si>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</si>
  <si>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</si>
  <si>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</si>
  <si>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</si>
  <si>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</si>
  <si>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</si>
  <si>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</si>
  <si>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</si>
  <si>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</si>
  <si>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</si>
  <si>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</si>
  <si>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</si>
  <si>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</si>
  <si>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</si>
  <si>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</si>
  <si>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</si>
  <si>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</si>
  <si>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</si>
  <si>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</si>
  <si>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</si>
  <si>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</si>
  <si>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</si>
  <si>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</si>
  <si>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</si>
  <si>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</si>
  <si>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</si>
  <si>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</si>
  <si>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</si>
  <si>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</si>
  <si>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</si>
  <si>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</si>
  <si>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</si>
  <si>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</si>
  <si>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</si>
  <si>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</si>
  <si>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</si>
  <si>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</si>
  <si>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</si>
  <si>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</si>
  <si>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</si>
  <si>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</si>
  <si>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</si>
  <si>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</si>
  <si>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</si>
  <si>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</si>
  <si>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</si>
  <si>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</si>
  <si>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</si>
  <si>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</si>
  <si>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</si>
  <si>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</si>
  <si>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</si>
  <si>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</si>
  <si>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</si>
  <si>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</si>
  <si>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</si>
  <si>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</si>
  <si>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</si>
  <si>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</si>
  <si>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</si>
  <si>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</si>
  <si>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</si>
  <si>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</si>
  <si>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</si>
  <si>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</si>
  <si>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</si>
  <si>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</si>
  <si>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</si>
  <si>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</si>
  <si>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</si>
  <si>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</si>
  <si>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</si>
  <si>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</si>
  <si>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</si>
  <si>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</si>
  <si>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</si>
  <si>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</si>
  <si>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</si>
  <si>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</si>
  <si>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</si>
  <si>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</si>
  <si>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</si>
  <si>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</si>
  <si>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</si>
  <si>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</si>
  <si>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</si>
  <si>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</si>
  <si>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</si>
  <si>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</si>
  <si>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</si>
  <si>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</si>
  <si>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</si>
  <si>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</si>
  <si>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</si>
  <si>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</si>
  <si>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</si>
  <si>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</si>
  <si>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</si>
  <si>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</si>
  <si>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</si>
  <si>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</si>
  <si>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</si>
  <si>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</si>
  <si>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</si>
  <si>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</si>
  <si>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</si>
  <si>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</si>
  <si>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</si>
  <si>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</si>
  <si>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</si>
  <si>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</si>
  <si>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</si>
  <si>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</si>
  <si>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</si>
  <si>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</si>
  <si>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</si>
  <si>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</si>
  <si>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</si>
  <si>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</si>
  <si>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</si>
  <si>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</si>
  <si>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</si>
  <si>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</si>
  <si>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</si>
  <si>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</si>
  <si>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</si>
  <si>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</si>
  <si>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</si>
  <si>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</si>
  <si>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</si>
  <si>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</si>
  <si>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</si>
  <si>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</si>
  <si>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</si>
  <si>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</si>
  <si>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</si>
  <si>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</si>
  <si>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</si>
  <si>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</si>
  <si>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</si>
  <si>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</si>
  <si>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</si>
  <si>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</si>
  <si>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</si>
  <si>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</si>
  <si>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</si>
  <si>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</si>
  <si>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</si>
  <si>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</si>
  <si>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</si>
  <si>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</si>
  <si>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</si>
  <si>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</si>
  <si>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</si>
  <si>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</si>
  <si>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</si>
  <si>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</si>
  <si>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</si>
  <si>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</si>
  <si>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</si>
  <si>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</si>
  <si>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</si>
  <si>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</si>
  <si>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</si>
  <si>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</si>
  <si>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</si>
  <si>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</si>
  <si>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</si>
  <si>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</si>
  <si>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</si>
  <si>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</si>
  <si>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</si>
  <si>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</si>
  <si>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</si>
  <si>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</si>
  <si>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</si>
  <si>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</si>
  <si>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</si>
  <si>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</si>
  <si>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</si>
  <si>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</si>
  <si>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</si>
  <si>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</si>
  <si>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</si>
  <si>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</si>
  <si>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</si>
  <si>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</si>
  <si>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</si>
  <si>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</si>
  <si>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</si>
  <si>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</si>
  <si>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</si>
  <si>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</si>
  <si>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</si>
  <si>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</si>
  <si>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</si>
  <si>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</si>
  <si>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</si>
  <si>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</si>
  <si>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</si>
  <si>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</si>
  <si>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</si>
  <si>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</si>
  <si>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</si>
  <si>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</si>
  <si>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</si>
  <si>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</si>
  <si>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</si>
  <si>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</si>
  <si>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</si>
  <si>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</si>
  <si>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</si>
  <si>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</si>
  <si>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</si>
  <si>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</si>
  <si>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</si>
  <si>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</si>
  <si>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</si>
  <si>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</si>
  <si>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</si>
  <si>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</si>
  <si>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</si>
  <si>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</si>
  <si>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</si>
  <si>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</si>
  <si>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</si>
  <si>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</si>
  <si>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</si>
  <si>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</si>
  <si>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</si>
  <si>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</si>
  <si>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</si>
  <si>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</si>
  <si>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</si>
  <si>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</si>
  <si>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</si>
  <si>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</si>
  <si>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</si>
  <si>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</si>
  <si>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</si>
  <si>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</si>
  <si>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</si>
  <si>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</si>
  <si>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</si>
  <si>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</si>
  <si>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</si>
  <si>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</si>
  <si>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</si>
  <si>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</si>
  <si>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</si>
  <si>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</si>
  <si>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</si>
  <si>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</si>
  <si>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</si>
  <si>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</si>
  <si>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</si>
  <si>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</si>
  <si>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</si>
  <si>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</si>
  <si>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</si>
  <si>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</si>
  <si>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</si>
  <si>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</si>
  <si>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</si>
  <si>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</si>
  <si>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</si>
  <si>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</si>
  <si>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</si>
  <si>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</si>
  <si>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</si>
  <si>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</si>
  <si>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</si>
  <si>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</si>
  <si>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</si>
  <si>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</si>
  <si>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</si>
  <si>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</si>
  <si>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</si>
  <si>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</si>
  <si>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</si>
  <si>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</si>
  <si>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</si>
  <si>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</si>
  <si>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</si>
  <si>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</si>
  <si>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</si>
  <si>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</si>
  <si>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</si>
  <si>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</si>
  <si>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</si>
  <si>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</si>
  <si>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</si>
  <si>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</si>
  <si>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</si>
  <si>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</si>
  <si>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</si>
  <si>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</si>
  <si>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</si>
  <si>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</si>
  <si>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</si>
  <si>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</si>
  <si>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</si>
  <si>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</si>
  <si>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</si>
  <si>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</si>
  <si>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</si>
  <si>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</si>
  <si>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</si>
  <si>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</si>
  <si>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</si>
  <si>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</si>
  <si>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</si>
  <si>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</si>
  <si>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</si>
  <si>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</si>
  <si>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</si>
  <si>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</si>
  <si>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</si>
  <si>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</si>
  <si>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</si>
  <si>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</si>
  <si>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</si>
  <si>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</si>
  <si>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</si>
  <si>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</si>
  <si>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</si>
  <si>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</si>
  <si>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</si>
  <si>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</si>
  <si>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</si>
  <si>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</si>
  <si>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</si>
  <si>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</si>
  <si>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</si>
  <si>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</si>
  <si>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</si>
  <si>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</si>
  <si>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</si>
  <si>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</si>
  <si>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</si>
  <si>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</si>
  <si>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</si>
  <si>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</si>
  <si>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</si>
  <si>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</si>
  <si>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</si>
  <si>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</si>
  <si>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</si>
  <si>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</si>
  <si>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</si>
  <si>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</si>
  <si>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</si>
  <si>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</si>
  <si>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</si>
  <si>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</si>
  <si>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</si>
  <si>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</si>
  <si>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</si>
  <si>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</si>
  <si>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</si>
  <si>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</si>
  <si>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</si>
  <si>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</si>
  <si>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</si>
  <si>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</si>
  <si>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</si>
  <si>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</si>
  <si>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</si>
  <si>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</si>
  <si>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</si>
  <si>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</si>
  <si>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</si>
  <si>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</si>
  <si>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</si>
  <si>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</si>
  <si>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</si>
  <si>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</si>
  <si>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</si>
  <si>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</si>
  <si>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</si>
  <si>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</si>
  <si>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</si>
  <si>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</si>
  <si>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</si>
  <si>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</si>
  <si>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</si>
  <si>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</si>
  <si>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</si>
  <si>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</si>
  <si>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</si>
  <si>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</si>
  <si>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</si>
  <si>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</si>
  <si>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</si>
  <si>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</si>
  <si>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</si>
  <si>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</si>
  <si>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</si>
  <si>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</si>
  <si>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</si>
  <si>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</si>
  <si>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</si>
  <si>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</si>
  <si>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</si>
  <si>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</si>
  <si>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</si>
  <si>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</si>
  <si>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</si>
  <si>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</si>
  <si>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</si>
  <si>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</si>
  <si>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</si>
  <si>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</si>
  <si>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</si>
  <si>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</si>
  <si>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</si>
  <si>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</si>
  <si>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</si>
  <si>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</si>
  <si>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</si>
  <si>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</si>
  <si>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</si>
  <si>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</si>
  <si>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</si>
  <si>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</si>
  <si>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</si>
  <si>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</si>
  <si>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</si>
  <si>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</si>
  <si>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</si>
  <si>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</si>
  <si>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</si>
  <si>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</si>
  <si>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</si>
  <si>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</si>
  <si>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</si>
  <si>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</si>
  <si>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</si>
  <si>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</si>
  <si>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</si>
  <si>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</si>
  <si>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</si>
  <si>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</si>
  <si>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</si>
  <si>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</si>
  <si>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</si>
  <si>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</si>
  <si>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</si>
  <si>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</si>
  <si>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</si>
  <si>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</si>
  <si>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</si>
  <si>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</si>
  <si>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</si>
  <si>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</si>
  <si>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</si>
  <si>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</si>
  <si>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</si>
  <si>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</si>
  <si>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</si>
  <si>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</si>
  <si>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</si>
  <si>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</si>
  <si>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</si>
  <si>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</si>
  <si>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</si>
  <si>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</si>
  <si>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</si>
  <si>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</si>
  <si>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</si>
  <si>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</si>
  <si>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</si>
  <si>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</si>
  <si>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</si>
  <si>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</si>
  <si>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</si>
  <si>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</si>
  <si>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</si>
  <si>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</si>
  <si>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</si>
  <si>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</si>
  <si>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</si>
  <si>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</si>
  <si>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</si>
  <si>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</si>
  <si>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</si>
  <si>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</si>
  <si>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</si>
  <si>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</si>
  <si>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</si>
  <si>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</si>
  <si>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</si>
  <si>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</si>
  <si>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</si>
  <si>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</si>
  <si>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</si>
  <si>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</si>
  <si>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</si>
  <si>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</si>
  <si>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</si>
  <si>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</si>
  <si>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</si>
  <si>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</si>
  <si>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</si>
  <si>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</si>
  <si>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</si>
  <si>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</si>
  <si>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</si>
  <si>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</si>
  <si>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</si>
  <si>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</si>
  <si>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</si>
  <si>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</si>
  <si>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</si>
  <si>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</si>
  <si>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</si>
  <si>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</si>
  <si>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</si>
  <si>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</si>
  <si>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</si>
  <si>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</si>
  <si>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</si>
  <si>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</si>
  <si>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</si>
  <si>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</si>
  <si>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</si>
  <si>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</si>
  <si>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</si>
  <si>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</si>
  <si>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</si>
  <si>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</si>
  <si>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</si>
  <si>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</si>
  <si>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</si>
  <si>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</si>
  <si>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</si>
  <si>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</si>
  <si>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</si>
  <si>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</si>
  <si>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</si>
  <si>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</si>
  <si>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</si>
  <si>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</si>
  <si>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</si>
  <si>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</si>
  <si>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</si>
  <si>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</si>
  <si>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</si>
  <si>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</si>
  <si>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</si>
  <si>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</si>
  <si>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</si>
  <si>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</si>
  <si>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</si>
  <si>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</si>
  <si>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</si>
  <si>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</si>
  <si>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</si>
  <si>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</si>
  <si>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</si>
  <si>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</si>
  <si>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</si>
  <si>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</si>
  <si>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</si>
  <si>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</si>
  <si>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</si>
  <si>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</si>
  <si>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</si>
  <si>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</si>
  <si>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</si>
  <si>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</si>
  <si>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</si>
  <si>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</si>
  <si>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</si>
  <si>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</si>
  <si>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</si>
  <si>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</si>
  <si>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</si>
  <si>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</si>
  <si>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</si>
  <si>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</si>
  <si>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</si>
  <si>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</si>
  <si>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</si>
  <si>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</si>
  <si>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</si>
  <si>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</si>
  <si>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</si>
  <si>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</si>
  <si>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</si>
  <si>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</si>
  <si>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</si>
  <si>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</si>
  <si>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</si>
  <si>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</si>
  <si>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</si>
  <si>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</si>
  <si>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</si>
  <si>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</si>
  <si>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</si>
  <si>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</si>
  <si>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</si>
  <si>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</si>
  <si>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</si>
  <si>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</si>
  <si>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</si>
  <si>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</si>
  <si>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</si>
  <si>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</si>
  <si>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</si>
  <si>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</si>
  <si>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</si>
  <si>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</si>
  <si>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</si>
  <si>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</si>
  <si>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</si>
  <si>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</si>
  <si>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</si>
  <si>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</si>
  <si>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</si>
  <si>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</si>
  <si>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</si>
  <si>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</si>
  <si>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</si>
  <si>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</si>
  <si>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</si>
  <si>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</si>
  <si>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</si>
  <si>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</si>
  <si>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</si>
  <si>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</si>
  <si>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</si>
  <si>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</si>
  <si>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</si>
  <si>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</si>
  <si>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</si>
  <si>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</si>
  <si>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</si>
  <si>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</si>
  <si>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</si>
  <si>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</si>
  <si>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</si>
  <si>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</si>
  <si>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</si>
  <si>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</si>
  <si>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</si>
  <si>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</si>
  <si>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</si>
  <si>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</si>
  <si>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</si>
  <si>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</si>
  <si>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</si>
  <si>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</si>
  <si>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</si>
  <si>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</si>
  <si>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</si>
  <si>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</si>
  <si>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</si>
  <si>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</si>
  <si>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</si>
  <si>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</si>
  <si>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</si>
  <si>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</si>
  <si>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</si>
  <si>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</si>
  <si>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</si>
  <si>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</si>
  <si>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</si>
  <si>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</si>
  <si>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</si>
  <si>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</si>
  <si>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</si>
  <si>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</si>
  <si>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</si>
  <si>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</si>
  <si>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</si>
  <si>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</si>
  <si>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</si>
  <si>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</si>
  <si>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</si>
  <si>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</si>
  <si>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</si>
  <si>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</si>
  <si>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</si>
  <si>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</si>
  <si>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</si>
  <si>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</si>
  <si>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</si>
  <si>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</si>
  <si>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</si>
  <si>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</si>
  <si>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</si>
  <si>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</si>
  <si>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</si>
  <si>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</si>
  <si>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</si>
  <si>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</si>
  <si>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</si>
  <si>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</si>
  <si>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</si>
  <si>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</si>
  <si>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</si>
  <si>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</si>
  <si>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</si>
  <si>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</si>
  <si>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</si>
  <si>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</si>
  <si>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</si>
  <si>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</si>
  <si>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</si>
  <si>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</si>
  <si>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</si>
  <si>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</si>
  <si>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</si>
  <si>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</si>
  <si>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</si>
  <si>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</si>
  <si>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</si>
  <si>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</si>
  <si>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</si>
  <si>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</si>
  <si>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</si>
  <si>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</si>
  <si>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</si>
  <si>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</si>
  <si>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</si>
  <si>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</si>
  <si>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</si>
  <si>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</si>
  <si>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</si>
  <si>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</si>
  <si>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</si>
  <si>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</si>
  <si>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</si>
  <si>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</si>
  <si>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</si>
  <si>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</si>
  <si>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</si>
  <si>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</si>
  <si>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</si>
  <si>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</si>
  <si>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</si>
  <si>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</si>
  <si>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</si>
  <si>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</si>
  <si>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</si>
  <si>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</si>
  <si>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</si>
  <si>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</si>
  <si>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</si>
  <si>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</si>
  <si>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</si>
  <si>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</si>
  <si>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</si>
  <si>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</si>
  <si>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</si>
  <si>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</si>
  <si>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</si>
  <si>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</si>
  <si>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</si>
  <si>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</si>
  <si>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</si>
  <si>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</si>
  <si>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</si>
  <si>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</si>
  <si>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</si>
  <si>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</si>
  <si>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</si>
  <si>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</si>
  <si>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</si>
  <si>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</si>
  <si>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</si>
  <si>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</si>
  <si>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</si>
  <si>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</si>
  <si>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</si>
  <si>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</si>
  <si>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</si>
  <si>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</si>
  <si>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</si>
  <si>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</si>
  <si>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</si>
  <si>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</si>
  <si>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</si>
  <si>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</si>
  <si>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</si>
  <si>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</si>
  <si>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</si>
  <si>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</si>
  <si>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</si>
  <si>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</si>
  <si>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</si>
  <si>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</si>
  <si>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</si>
  <si>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</si>
  <si>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</si>
  <si>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</si>
  <si>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</si>
  <si>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</si>
  <si>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</si>
  <si>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</si>
  <si>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</si>
  <si>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</si>
  <si>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</si>
  <si>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</si>
  <si>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</si>
  <si>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</si>
  <si>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</si>
  <si>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</si>
  <si>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</si>
  <si>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</si>
  <si>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</si>
  <si>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</si>
  <si>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</si>
  <si>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</si>
  <si>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</si>
  <si>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</si>
  <si>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</si>
  <si>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</si>
  <si>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</si>
  <si>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</si>
  <si>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</si>
  <si>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</si>
  <si>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</si>
  <si>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</si>
  <si>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</si>
  <si>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</si>
  <si>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</si>
  <si>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</si>
  <si>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</si>
  <si>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</si>
  <si>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</si>
  <si>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</si>
  <si>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</si>
  <si>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</si>
  <si>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</si>
  <si>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</si>
  <si>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</si>
  <si>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</si>
  <si>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</si>
  <si>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</si>
  <si>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</si>
  <si>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</si>
  <si>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</si>
  <si>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</si>
  <si>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</si>
  <si>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</si>
  <si>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</si>
  <si>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</si>
  <si>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</si>
  <si>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</si>
  <si>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</si>
  <si>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</si>
  <si>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</si>
  <si>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</si>
  <si>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</si>
  <si>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</si>
  <si>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</si>
  <si>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</si>
  <si>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</si>
  <si>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</si>
  <si>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</si>
  <si>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</si>
  <si>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</si>
  <si>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</si>
  <si>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</si>
  <si>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</si>
  <si>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</si>
  <si>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</si>
  <si>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</si>
  <si>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</si>
  <si>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</si>
  <si>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</si>
  <si>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</si>
  <si>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</si>
  <si>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</si>
  <si>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</si>
  <si>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</si>
  <si>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</si>
  <si>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</si>
  <si>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</si>
  <si>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</si>
  <si>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</si>
  <si>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</si>
  <si>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</si>
  <si>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</si>
  <si>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</si>
  <si>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</si>
  <si>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</si>
  <si>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</si>
  <si>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</si>
  <si>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</si>
  <si>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</si>
  <si>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</si>
  <si>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</si>
  <si>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</si>
  <si>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</si>
  <si>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</si>
  <si>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</si>
  <si>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</si>
  <si>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</si>
  <si>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</si>
  <si>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</si>
  <si>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</si>
  <si>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</si>
  <si>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</si>
  <si>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</si>
  <si>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</si>
  <si>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</si>
  <si>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</si>
  <si>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</si>
  <si>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</si>
  <si>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</si>
  <si>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</si>
  <si>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</si>
  <si>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</si>
  <si>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</si>
  <si>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</si>
  <si>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</si>
  <si>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</si>
  <si>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</si>
  <si>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</si>
  <si>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</si>
  <si>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</si>
  <si>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</si>
  <si>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</si>
  <si>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</si>
  <si>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</si>
  <si>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</si>
  <si>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</si>
  <si>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</si>
  <si>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</si>
  <si>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</si>
  <si>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</si>
  <si>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</si>
  <si>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</si>
  <si>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</si>
  <si>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</si>
  <si>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</si>
  <si>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</si>
  <si>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</si>
  <si>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</si>
  <si>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</si>
  <si>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</si>
  <si>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</si>
  <si>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</si>
  <si>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</si>
  <si>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</si>
  <si>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</si>
  <si>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</si>
  <si>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</si>
  <si>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</si>
  <si>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</si>
  <si>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</si>
  <si>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</si>
  <si>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</si>
  <si>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</si>
  <si>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</si>
  <si>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</si>
  <si>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</si>
  <si>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</si>
  <si>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</si>
  <si>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</si>
  <si>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</si>
  <si>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</si>
  <si>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</si>
  <si>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</si>
  <si>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</si>
  <si>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</si>
  <si>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</si>
  <si>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</si>
  <si>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</si>
  <si>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</si>
  <si>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</si>
  <si>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</si>
  <si>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</si>
  <si>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</si>
  <si>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</si>
  <si>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</si>
  <si>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</si>
  <si>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</si>
  <si>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</si>
  <si>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</si>
  <si>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</si>
  <si>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</si>
  <si>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</si>
  <si>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</si>
  <si>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</si>
  <si>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</si>
  <si>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</si>
  <si>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</si>
  <si>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</si>
  <si>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</si>
  <si>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</si>
  <si>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</si>
  <si>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</si>
  <si>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</si>
  <si>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</si>
  <si>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</si>
  <si>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</si>
  <si>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</si>
  <si>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</si>
  <si>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</si>
  <si>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</si>
  <si>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</si>
  <si>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</si>
  <si>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</si>
  <si>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</si>
  <si>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</si>
  <si>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</si>
  <si>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</si>
  <si>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</si>
  <si>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</si>
  <si>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</si>
  <si>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</si>
  <si>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</si>
  <si>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</si>
  <si>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</si>
  <si>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</si>
  <si>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</si>
  <si>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</si>
  <si>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</si>
  <si>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</si>
  <si>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</si>
  <si>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</si>
  <si>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</si>
  <si>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</si>
  <si>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</si>
  <si>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</si>
  <si>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</si>
  <si>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</si>
  <si>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</si>
  <si>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</si>
  <si>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</si>
  <si>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</si>
  <si>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</si>
  <si>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</si>
  <si>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</si>
  <si>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</si>
  <si>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</si>
  <si>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</si>
  <si>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</si>
  <si>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</si>
  <si>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</si>
  <si>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</si>
  <si>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</si>
  <si>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</si>
  <si>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</si>
  <si>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</si>
  <si>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</si>
  <si>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</si>
  <si>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</si>
  <si>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</si>
  <si>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</si>
  <si>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</si>
  <si>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</si>
  <si>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</si>
  <si>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</si>
  <si>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</si>
  <si>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</si>
  <si>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</si>
  <si>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</si>
  <si>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</si>
  <si>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</si>
  <si>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</si>
  <si>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</si>
  <si>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</si>
  <si>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</si>
  <si>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</si>
  <si>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</si>
  <si>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</si>
  <si>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</si>
  <si>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</si>
  <si>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</si>
  <si>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</si>
  <si>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</si>
  <si>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</si>
  <si>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</si>
  <si>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</si>
  <si>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</si>
  <si>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</si>
  <si>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</si>
  <si>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</si>
  <si>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</si>
  <si>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</si>
  <si>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</si>
  <si>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</si>
  <si>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</si>
  <si>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</si>
  <si>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</si>
  <si>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</si>
  <si>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</si>
  <si>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</si>
  <si>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</si>
  <si>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</si>
  <si>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</si>
  <si>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</si>
  <si>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</si>
  <si>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</si>
  <si>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</si>
  <si>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</si>
  <si>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</si>
  <si>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</si>
  <si>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</si>
  <si>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</si>
  <si>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</si>
  <si>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</si>
  <si>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</si>
  <si>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</si>
  <si>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</si>
  <si>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</si>
  <si>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</si>
  <si>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</si>
  <si>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</si>
  <si>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</si>
  <si>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</si>
  <si>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</si>
  <si>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</si>
  <si>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</si>
  <si>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</si>
  <si>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</si>
  <si>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</si>
  <si>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</si>
  <si>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</si>
  <si>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</si>
  <si>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</si>
  <si>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</si>
  <si>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</si>
  <si>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</si>
  <si>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</si>
  <si>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</si>
  <si>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</si>
  <si>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</si>
  <si>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</si>
  <si>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</si>
  <si>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</si>
  <si>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</si>
  <si>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</si>
  <si>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</si>
  <si>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</si>
  <si>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</si>
  <si>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</si>
  <si>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</si>
  <si>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</si>
  <si>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</si>
  <si>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</si>
  <si>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</si>
  <si>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</si>
  <si>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</si>
  <si>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</si>
  <si>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</si>
  <si>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</si>
  <si>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</si>
  <si>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</si>
  <si>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</si>
  <si>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</si>
  <si>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</si>
  <si>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</si>
  <si>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</si>
  <si>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</si>
  <si>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</si>
  <si>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</si>
  <si>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</si>
  <si>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</si>
  <si>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</si>
  <si>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</si>
  <si>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</si>
  <si>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</si>
  <si>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</si>
  <si>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</si>
  <si>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</si>
  <si>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</si>
  <si>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</si>
  <si>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</si>
  <si>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</si>
  <si>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</si>
  <si>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</si>
  <si>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</si>
  <si>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</si>
  <si>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</si>
  <si>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</si>
  <si>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</si>
  <si>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</si>
  <si>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</si>
  <si>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</si>
  <si>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</si>
  <si>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</si>
  <si>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</si>
  <si>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</si>
  <si>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</si>
  <si>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</si>
  <si>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</si>
  <si>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</si>
  <si>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</si>
  <si>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</si>
  <si>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</si>
  <si>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</si>
  <si>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</si>
  <si>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</si>
  <si>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</si>
  <si>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</si>
  <si>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</si>
  <si>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</si>
  <si>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</si>
  <si>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</si>
  <si>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</si>
  <si>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</si>
  <si>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</si>
  <si>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</si>
  <si>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</si>
  <si>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</si>
  <si>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</si>
  <si>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</si>
  <si>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</si>
  <si>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</si>
  <si>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</si>
  <si>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</si>
  <si>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</si>
  <si>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</si>
  <si>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</si>
  <si>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</si>
  <si>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</si>
  <si>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</si>
  <si>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</si>
  <si>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</si>
  <si>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</si>
  <si>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</si>
  <si>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</si>
  <si>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</si>
  <si>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</si>
  <si>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</si>
  <si>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</si>
  <si>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</si>
  <si>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</si>
  <si>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</si>
  <si>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</si>
  <si>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</si>
  <si>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</si>
  <si>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</si>
  <si>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</si>
  <si>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</si>
  <si>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</si>
  <si>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</si>
  <si>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</si>
  <si>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</si>
  <si>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</si>
  <si>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</si>
  <si>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</si>
  <si>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</si>
  <si>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</si>
  <si>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</si>
  <si>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</si>
  <si>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</si>
  <si>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</si>
  <si>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</si>
  <si>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</si>
  <si>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</si>
  <si>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</si>
  <si>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</si>
  <si>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</si>
  <si>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</si>
  <si>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</si>
  <si>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</si>
  <si>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</si>
  <si>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</si>
  <si>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</si>
  <si>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</si>
  <si>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</si>
  <si>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</si>
  <si>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</si>
  <si>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</si>
  <si>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</si>
  <si>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</si>
  <si>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</si>
  <si>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</si>
  <si>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</si>
  <si>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</si>
  <si>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</si>
  <si>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</si>
  <si>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</si>
  <si>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</si>
  <si>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</si>
  <si>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</si>
  <si>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</si>
  <si>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</si>
  <si>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</si>
  <si>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</si>
  <si>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</si>
  <si>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</si>
  <si>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</si>
  <si>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</si>
  <si>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</si>
  <si>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</si>
  <si>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</si>
  <si>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</si>
  <si>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</si>
  <si>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</si>
  <si>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</si>
  <si>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</si>
  <si>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</si>
  <si>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</si>
  <si>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</si>
  <si>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</si>
  <si>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</si>
  <si>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</si>
  <si>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</si>
  <si>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</si>
  <si>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</si>
  <si>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</si>
  <si>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</si>
  <si>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</si>
  <si>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</si>
  <si>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</si>
  <si>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</si>
  <si>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</si>
  <si>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</si>
  <si>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</si>
  <si>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</si>
  <si>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</si>
  <si>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</si>
  <si>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</si>
  <si>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</si>
  <si>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</si>
  <si>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</si>
  <si>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</si>
  <si>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</si>
  <si>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</si>
  <si>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</si>
  <si>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</si>
  <si>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</si>
  <si>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</si>
  <si>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</si>
  <si>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</si>
  <si>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</si>
  <si>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</si>
  <si>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</si>
  <si>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</si>
  <si>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</si>
  <si>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</si>
  <si>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</si>
  <si>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</si>
  <si>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</si>
  <si>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</si>
  <si>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</si>
  <si>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</si>
  <si>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</si>
  <si>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</si>
  <si>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</si>
  <si>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</si>
  <si>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</si>
  <si>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</si>
  <si>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</si>
  <si>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</si>
  <si>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</si>
  <si>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</si>
  <si>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</si>
  <si>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</si>
  <si>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</si>
  <si>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</si>
  <si>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</si>
  <si>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</si>
  <si>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</si>
  <si>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</si>
  <si>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</si>
  <si>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</si>
  <si>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</si>
  <si>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</si>
  <si>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</si>
  <si>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</si>
  <si>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</si>
  <si>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</si>
  <si>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</si>
  <si>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</si>
  <si>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</si>
  <si>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</si>
  <si>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</si>
  <si>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</si>
  <si>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</si>
  <si>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</si>
  <si>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</si>
  <si>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</si>
  <si>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</si>
  <si>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</si>
  <si>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</si>
  <si>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</si>
  <si>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</si>
  <si>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</si>
  <si>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</si>
  <si>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</si>
  <si>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</si>
  <si>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</si>
  <si>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</si>
  <si>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</si>
  <si>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</si>
  <si>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</si>
  <si>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</si>
  <si>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</si>
  <si>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</si>
  <si>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</si>
  <si>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</si>
  <si>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</si>
  <si>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</si>
  <si>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</si>
  <si>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</si>
  <si>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</si>
  <si>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</si>
  <si>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</si>
  <si>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</si>
  <si>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</si>
  <si>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</si>
  <si>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</si>
  <si>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</si>
  <si>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</si>
  <si>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</si>
  <si>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</si>
  <si>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</si>
  <si>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</si>
  <si>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</si>
  <si>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</si>
  <si>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</si>
  <si>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</si>
  <si>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</si>
  <si>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</si>
  <si>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</si>
  <si>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</si>
  <si>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</si>
  <si>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</si>
  <si>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</si>
  <si>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</si>
  <si>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</si>
  <si>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</si>
  <si>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</si>
  <si>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</si>
  <si>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</si>
  <si>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</si>
  <si>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</si>
  <si>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</si>
  <si>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</si>
  <si>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</si>
  <si>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</si>
  <si>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</si>
  <si>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</si>
  <si>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</si>
  <si>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</si>
  <si>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</si>
  <si>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</si>
  <si>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</si>
  <si>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</si>
  <si>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</si>
  <si>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</si>
  <si>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</si>
  <si>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</si>
  <si>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</si>
  <si>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</si>
  <si>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</si>
  <si>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</si>
  <si>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</si>
  <si>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</si>
  <si>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</si>
  <si>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</si>
  <si>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</si>
  <si>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</si>
  <si>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</si>
  <si>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</si>
  <si>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</si>
  <si>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</si>
  <si>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</si>
  <si>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</si>
  <si>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</si>
  <si>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</si>
  <si>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</si>
  <si>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</si>
  <si>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</si>
  <si>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</si>
  <si>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</si>
  <si>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</si>
  <si>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</si>
  <si>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</si>
  <si>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</si>
  <si>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</si>
  <si>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</si>
  <si>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</si>
  <si>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</si>
  <si>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</si>
  <si>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</si>
  <si>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</si>
  <si>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</si>
  <si>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</si>
  <si>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</si>
  <si>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</si>
  <si>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</si>
  <si>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</si>
  <si>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</si>
  <si>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</si>
  <si>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</si>
  <si>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</si>
  <si>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</si>
  <si>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</si>
  <si>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</si>
  <si>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</si>
  <si>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</si>
  <si>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</si>
  <si>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</si>
  <si>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</si>
  <si>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</si>
  <si>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</si>
  <si>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</si>
  <si>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</si>
  <si>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</si>
  <si>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</si>
  <si>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</si>
  <si>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</si>
  <si>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</si>
  <si>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</si>
  <si>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</si>
  <si>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</si>
  <si>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</si>
  <si>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</si>
  <si>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</si>
  <si>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</si>
  <si>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</si>
  <si>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</si>
  <si>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</si>
  <si>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</si>
  <si>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</si>
  <si>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</si>
  <si>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</si>
  <si>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</si>
  <si>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</si>
  <si>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</si>
  <si>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</si>
  <si>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</si>
  <si>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</si>
  <si>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</si>
  <si>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</si>
  <si>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</si>
  <si>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</si>
  <si>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</si>
  <si>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</si>
  <si>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</si>
  <si>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</si>
  <si>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</si>
  <si>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</si>
  <si>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</si>
  <si>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</si>
  <si>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</si>
  <si>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</si>
  <si>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</si>
  <si>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</si>
  <si>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</si>
  <si>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</si>
  <si>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</si>
  <si>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</si>
  <si>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</si>
  <si>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</si>
  <si>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</si>
  <si>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</si>
  <si>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</si>
  <si>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</si>
  <si>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</si>
  <si>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</si>
  <si>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</si>
  <si>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</si>
  <si>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</si>
  <si>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</si>
  <si>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</si>
  <si>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</si>
  <si>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</si>
  <si>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</si>
  <si>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</si>
  <si>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</si>
  <si>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</si>
  <si>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</si>
  <si>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</si>
  <si>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</si>
  <si>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</si>
  <si>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</si>
  <si>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</si>
  <si>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</si>
  <si>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</si>
  <si>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</si>
  <si>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</si>
  <si>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</si>
  <si>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</si>
  <si>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</si>
  <si>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</si>
  <si>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</si>
  <si>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</si>
  <si>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</si>
  <si>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</si>
  <si>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</si>
  <si>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</si>
  <si>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</si>
  <si>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</si>
  <si>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</si>
  <si>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</si>
  <si>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</si>
  <si>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</si>
  <si>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</si>
  <si>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</si>
  <si>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</si>
  <si>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</si>
  <si>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</si>
  <si>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</si>
  <si>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</si>
  <si>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</si>
  <si>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</si>
  <si>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</si>
  <si>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</si>
  <si>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</si>
  <si>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</si>
  <si>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</si>
  <si>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</si>
  <si>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</si>
  <si>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</si>
  <si>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</si>
  <si>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</si>
  <si>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</si>
  <si>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</si>
  <si>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</si>
  <si>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</si>
  <si>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</si>
  <si>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</si>
  <si>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</si>
  <si>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</si>
  <si>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</si>
  <si>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</si>
  <si>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</si>
  <si>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</si>
  <si>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</si>
  <si>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</si>
  <si>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</si>
  <si>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</si>
  <si>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</si>
  <si>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</si>
  <si>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</si>
  <si>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</si>
  <si>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</si>
  <si>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</si>
  <si>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</si>
  <si>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</si>
  <si>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</si>
  <si>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</si>
  <si>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</si>
  <si>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</si>
  <si>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</si>
  <si>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</si>
  <si>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</si>
  <si>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</si>
  <si>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</si>
  <si>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</si>
  <si>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</si>
  <si>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</si>
  <si>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</si>
  <si>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</si>
  <si>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</si>
  <si>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</si>
  <si>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</si>
  <si>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</si>
  <si>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</si>
  <si>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</si>
  <si>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</si>
  <si>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</si>
  <si>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</si>
  <si>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</si>
  <si>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</si>
  <si>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</si>
  <si>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</si>
  <si>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</si>
  <si>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</si>
  <si>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</si>
  <si>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</si>
  <si>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</si>
  <si>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</si>
  <si>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</si>
  <si>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</si>
  <si>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</si>
  <si>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</si>
  <si>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</si>
  <si>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</si>
  <si>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</si>
  <si>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</si>
  <si>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</si>
  <si>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</si>
  <si>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</si>
  <si>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</si>
  <si>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</si>
  <si>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</si>
  <si>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</si>
  <si>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</si>
  <si>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</si>
  <si>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</si>
  <si>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</si>
  <si>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</si>
  <si>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</si>
  <si>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</si>
  <si>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</si>
  <si>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</si>
  <si>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</si>
  <si>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</si>
  <si>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</si>
  <si>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</si>
  <si>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</si>
  <si>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</si>
  <si>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</si>
  <si>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</si>
  <si>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</si>
  <si>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</si>
  <si>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</si>
  <si>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</si>
  <si>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</si>
  <si>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</si>
  <si>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</si>
  <si>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</si>
  <si>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</si>
  <si>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</si>
  <si>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</si>
  <si>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</si>
  <si>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</si>
  <si>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</si>
  <si>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</si>
  <si>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</si>
  <si>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</si>
  <si>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</si>
  <si>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</si>
  <si>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</si>
  <si>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</si>
  <si>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</si>
  <si>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</si>
  <si>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</si>
  <si>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</si>
  <si>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</si>
  <si>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</si>
  <si>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</si>
  <si>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</si>
  <si>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</si>
  <si>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</si>
  <si>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</si>
  <si>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</si>
  <si>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</si>
  <si>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</si>
  <si>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</si>
  <si>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</si>
  <si>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</si>
  <si>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</si>
  <si>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</si>
  <si>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</si>
  <si>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</si>
  <si>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</si>
  <si>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</si>
  <si>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</si>
  <si>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</si>
  <si>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</si>
  <si>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</si>
  <si>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</si>
  <si>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</si>
  <si>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</si>
  <si>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</si>
  <si>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</si>
  <si>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</si>
  <si>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</si>
  <si>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</si>
  <si>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</si>
  <si>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</si>
  <si>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</si>
  <si>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</si>
  <si>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</si>
  <si>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</si>
  <si>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</si>
  <si>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</si>
  <si>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</si>
  <si>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</si>
  <si>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</si>
  <si>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</si>
  <si>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</si>
  <si>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</si>
  <si>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</si>
  <si>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</si>
  <si>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</si>
  <si>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</si>
  <si>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</si>
  <si>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</si>
  <si>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</si>
  <si>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</si>
  <si>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</si>
  <si>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</si>
  <si>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</si>
  <si>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</si>
  <si>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</si>
  <si>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</si>
  <si>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</si>
  <si>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</si>
  <si>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</si>
  <si>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</si>
  <si>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</si>
  <si>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</si>
  <si>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</si>
  <si>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</si>
  <si>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</si>
  <si>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</si>
  <si>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</si>
  <si>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</si>
  <si>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</si>
  <si>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</si>
  <si>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</si>
  <si>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</si>
  <si>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</si>
  <si>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</si>
  <si>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</si>
  <si>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</si>
  <si>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</si>
  <si>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</si>
  <si>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</si>
  <si>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</si>
  <si>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</si>
  <si>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</si>
  <si>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</si>
  <si>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</si>
  <si>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</si>
  <si>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</si>
  <si>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</si>
  <si>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</si>
  <si>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</si>
  <si>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</si>
  <si>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</si>
  <si>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</si>
  <si>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</si>
  <si>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</si>
  <si>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</si>
  <si>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</si>
  <si>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</si>
  <si>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</si>
  <si>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</si>
  <si>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</si>
  <si>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</si>
  <si>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</si>
  <si>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</si>
  <si>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</si>
  <si>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</si>
  <si>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</si>
  <si>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</si>
  <si>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</si>
  <si>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</si>
  <si>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</si>
  <si>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</si>
  <si>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</si>
  <si>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</si>
  <si>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</si>
  <si>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</si>
  <si>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</si>
  <si>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</si>
  <si>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</si>
  <si>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</si>
  <si>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</si>
  <si>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</si>
  <si>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</si>
  <si>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</si>
  <si>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</si>
  <si>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</si>
  <si>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</si>
  <si>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</si>
  <si>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</si>
  <si>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</si>
  <si>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</si>
  <si>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</si>
  <si>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</si>
  <si>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</si>
  <si>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</si>
  <si>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</si>
  <si>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</si>
  <si>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</si>
  <si>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</si>
  <si>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</si>
  <si>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</si>
  <si>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</si>
  <si>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</si>
  <si>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</si>
  <si>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</si>
  <si>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</si>
  <si>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</si>
  <si>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</si>
  <si>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</si>
  <si>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</si>
  <si>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</si>
  <si>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</si>
  <si>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</si>
  <si>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</si>
  <si>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</si>
  <si>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</si>
  <si>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</si>
  <si>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</si>
  <si>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</si>
  <si>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</si>
  <si>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</si>
  <si>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</si>
  <si>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</si>
  <si>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</si>
  <si>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</si>
  <si>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</si>
  <si>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</si>
  <si>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</si>
  <si>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</si>
  <si>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</si>
  <si>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</si>
  <si>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</si>
  <si>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</si>
  <si>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</si>
  <si>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</si>
  <si>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</si>
  <si>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</si>
  <si>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</si>
  <si>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</si>
  <si>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</si>
  <si>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</si>
  <si>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</si>
  <si>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</si>
  <si>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</si>
  <si>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</si>
  <si>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</si>
  <si>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</si>
  <si>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</si>
  <si>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</si>
  <si>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</si>
  <si>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</si>
  <si>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</si>
  <si>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</si>
  <si>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</si>
  <si>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</si>
  <si>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</si>
  <si>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</si>
  <si>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</si>
  <si>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</si>
  <si>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</si>
  <si>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</si>
  <si>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</si>
  <si>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</si>
  <si>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</si>
  <si>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</si>
  <si>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</si>
  <si>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</si>
  <si>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</si>
  <si>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</si>
  <si>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</si>
  <si>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</si>
  <si>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</si>
  <si>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</si>
  <si>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</si>
  <si>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</si>
  <si>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</si>
  <si>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</si>
  <si>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</si>
  <si>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</si>
  <si>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</si>
  <si>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</si>
  <si>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</si>
  <si>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</si>
  <si>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</si>
  <si>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</si>
  <si>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</si>
  <si>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</si>
  <si>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</si>
  <si>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</si>
  <si>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</si>
  <si>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</si>
  <si>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</si>
  <si>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</si>
  <si>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</si>
  <si>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</si>
  <si>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</si>
  <si>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</si>
  <si>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</si>
  <si>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</si>
  <si>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</si>
  <si>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</si>
  <si>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</si>
  <si>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</si>
  <si>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</si>
  <si>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</si>
  <si>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</si>
  <si>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</si>
  <si>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</si>
  <si>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</si>
  <si>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</si>
  <si>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</si>
  <si>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</si>
  <si>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</si>
  <si>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</si>
  <si>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</si>
  <si>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</si>
  <si>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</si>
  <si>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</si>
  <si>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</si>
  <si>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</si>
  <si>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</si>
  <si>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</si>
  <si>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</si>
  <si>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</si>
  <si>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</si>
  <si>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</si>
  <si>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</si>
  <si>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</si>
  <si>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</si>
  <si>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</si>
  <si>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</si>
  <si>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</si>
  <si>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</si>
  <si>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</si>
  <si>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</si>
  <si>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</si>
  <si>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</si>
  <si>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</si>
  <si>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</si>
  <si>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</si>
  <si>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</si>
  <si>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</si>
  <si>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</si>
  <si>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</si>
  <si>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</si>
  <si>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</si>
  <si>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</si>
  <si>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</si>
  <si>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</si>
  <si>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</si>
  <si>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</si>
  <si>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</si>
  <si>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</si>
  <si>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</si>
  <si>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</si>
  <si>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</si>
  <si>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</si>
  <si>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</si>
  <si>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</si>
  <si>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</si>
  <si>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</si>
  <si>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</si>
  <si>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</si>
  <si>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</si>
  <si>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</si>
  <si>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</si>
  <si>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</si>
  <si>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</si>
  <si>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</si>
  <si>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</si>
  <si>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</si>
  <si>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</si>
  <si>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</si>
  <si>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</si>
  <si>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</si>
  <si>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</si>
  <si>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</si>
  <si>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</si>
  <si>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</si>
  <si>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</si>
  <si>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</si>
  <si>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</si>
  <si>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</si>
  <si>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</si>
  <si>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</si>
  <si>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</si>
  <si>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</si>
  <si>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</si>
  <si>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</si>
  <si>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</si>
  <si>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</si>
  <si>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</si>
  <si>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</si>
  <si>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</si>
  <si>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</si>
  <si>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</si>
  <si>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</si>
  <si>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</si>
  <si>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</si>
  <si>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</si>
  <si>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</si>
  <si>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</si>
  <si>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</si>
  <si>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</si>
  <si>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</si>
  <si>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</si>
  <si>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</si>
  <si>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</si>
  <si>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</si>
  <si>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</si>
  <si>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</si>
  <si>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</si>
  <si>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</si>
  <si>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</si>
  <si>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</si>
  <si>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</si>
  <si>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</si>
  <si>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</si>
  <si>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</si>
  <si>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</si>
  <si>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</si>
  <si>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</si>
  <si>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</si>
  <si>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</si>
  <si>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</si>
  <si>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</si>
  <si>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</si>
  <si>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</si>
  <si>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</si>
  <si>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</si>
  <si>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</si>
  <si>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</si>
  <si>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</si>
  <si>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</si>
  <si>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</si>
  <si>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</si>
  <si>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</si>
  <si>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</si>
  <si>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</si>
  <si>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</si>
  <si>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</si>
  <si>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</si>
  <si>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</si>
  <si>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</si>
  <si>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</si>
  <si>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</si>
  <si>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</si>
  <si>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</si>
  <si>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</si>
  <si>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</si>
  <si>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</si>
  <si>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</si>
  <si>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</si>
  <si>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</si>
  <si>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</si>
  <si>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</si>
  <si>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</si>
  <si>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</si>
  <si>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</si>
  <si>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</si>
  <si>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</si>
  <si>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</si>
  <si>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</si>
  <si>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</si>
  <si>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</si>
  <si>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</si>
  <si>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</si>
  <si>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</si>
  <si>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</si>
  <si>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</si>
  <si>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</si>
  <si>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</si>
  <si>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</si>
  <si>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</si>
  <si>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</si>
  <si>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</si>
  <si>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</si>
  <si>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</si>
  <si>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</si>
  <si>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</si>
  <si>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</si>
  <si>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</si>
  <si>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</si>
  <si>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</si>
  <si>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</si>
  <si>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</si>
  <si>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</si>
  <si>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</si>
  <si>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</si>
  <si>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</si>
  <si>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</si>
  <si>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</si>
  <si>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</si>
  <si>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</si>
  <si>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</si>
  <si>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</si>
  <si>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</si>
  <si>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</si>
  <si>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</si>
  <si>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</si>
  <si>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</si>
  <si>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</si>
  <si>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</si>
  <si>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</si>
  <si>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</si>
  <si>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</si>
  <si>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</si>
  <si>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</si>
  <si>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</si>
  <si>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</si>
  <si>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</si>
  <si>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</si>
  <si>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</si>
  <si>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</si>
  <si>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</si>
  <si>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</si>
  <si>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</si>
  <si>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</si>
  <si>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</si>
  <si>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</si>
  <si>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</si>
  <si>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</si>
  <si>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</si>
  <si>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</si>
  <si>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</si>
  <si>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</si>
  <si>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</si>
  <si>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</si>
  <si>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</si>
  <si>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</si>
  <si>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</si>
  <si>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</si>
  <si>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</si>
  <si>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</si>
  <si>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</si>
  <si>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</si>
  <si>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</si>
  <si>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</si>
  <si>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</si>
  <si>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</si>
  <si>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</si>
  <si>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</si>
  <si>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</si>
  <si>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</si>
  <si>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</si>
  <si>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</si>
  <si>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</si>
  <si>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</si>
  <si>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</si>
  <si>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</si>
  <si>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</si>
  <si>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</si>
  <si>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</si>
  <si>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</si>
  <si>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</si>
  <si>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</si>
  <si>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</si>
  <si>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</si>
  <si>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</si>
  <si>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</si>
  <si>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</si>
  <si>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</si>
  <si>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</si>
  <si>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</si>
  <si>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</si>
  <si>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</si>
  <si>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</si>
  <si>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</si>
  <si>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</si>
  <si>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</si>
  <si>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</si>
  <si>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</si>
  <si>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</si>
  <si>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</si>
  <si>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</si>
  <si>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</si>
  <si>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</si>
  <si>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</si>
  <si>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</si>
  <si>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</si>
  <si>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</si>
  <si>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</si>
  <si>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</si>
  <si>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</si>
  <si>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</si>
  <si>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</si>
  <si>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</si>
  <si>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</si>
  <si>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</si>
  <si>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</si>
  <si>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</si>
  <si>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</si>
  <si>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</si>
  <si>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</si>
  <si>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</si>
  <si>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</si>
  <si>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</si>
  <si>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</si>
  <si>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</si>
  <si>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</si>
  <si>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</si>
  <si>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</si>
  <si>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</si>
  <si>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</si>
  <si>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</si>
  <si>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</si>
  <si>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</si>
  <si>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</si>
  <si>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</si>
  <si>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</si>
  <si>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</si>
  <si>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</si>
  <si>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</si>
  <si>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</si>
  <si>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</si>
  <si>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</si>
  <si>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</si>
  <si>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</si>
  <si>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</si>
  <si>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</si>
  <si>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</si>
  <si>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</si>
  <si>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</si>
  <si>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</si>
  <si>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</si>
  <si>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</si>
  <si>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</si>
  <si>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</si>
  <si>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</si>
  <si>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</si>
  <si>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</si>
  <si>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</si>
  <si>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</si>
  <si>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</si>
  <si>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</si>
  <si>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</si>
  <si>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</si>
  <si>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</si>
  <si>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</si>
  <si>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</si>
  <si>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</si>
  <si>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</si>
  <si>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</si>
  <si>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</si>
  <si>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</si>
  <si>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</si>
  <si>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</si>
  <si>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</si>
  <si>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</si>
  <si>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</si>
  <si>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</si>
  <si>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</si>
  <si>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</si>
  <si>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</si>
  <si>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</si>
  <si>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</si>
  <si>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</si>
  <si>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</si>
  <si>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</si>
  <si>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</si>
  <si>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</si>
  <si>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</si>
  <si>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</si>
  <si>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</si>
  <si>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</si>
  <si>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</si>
  <si>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</si>
  <si>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</si>
  <si>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</si>
  <si>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</si>
  <si>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</si>
  <si>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</si>
  <si>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</si>
  <si>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</si>
  <si>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</si>
  <si>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</si>
  <si>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</si>
  <si>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</si>
  <si>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</si>
  <si>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</si>
  <si>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</si>
  <si>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</si>
  <si>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</si>
  <si>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</si>
  <si>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</si>
  <si>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</si>
  <si>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</si>
  <si>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</si>
  <si>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</si>
  <si>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</si>
  <si>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</si>
  <si>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</si>
  <si>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</si>
  <si>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</si>
  <si>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</si>
  <si>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</si>
  <si>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</si>
  <si>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</si>
  <si>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</si>
  <si>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</si>
  <si>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</si>
  <si>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</si>
  <si>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</si>
  <si>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</si>
  <si>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</si>
  <si>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</si>
  <si>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</si>
  <si>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</si>
  <si>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</si>
  <si>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</si>
  <si>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</si>
  <si>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</si>
  <si>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</si>
  <si>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</si>
  <si>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</si>
  <si>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</si>
  <si>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</si>
  <si>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</si>
  <si>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</si>
  <si>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</si>
  <si>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</si>
  <si>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</si>
  <si>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</si>
  <si>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</si>
  <si>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</si>
  <si>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</si>
  <si>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</si>
  <si>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</si>
  <si>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</si>
  <si>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</si>
  <si>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</si>
  <si>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</si>
  <si>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</si>
  <si>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</si>
  <si>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</si>
  <si>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</si>
  <si>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</si>
  <si>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</si>
  <si>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</si>
  <si>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</si>
  <si>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</si>
  <si>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</si>
  <si>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</si>
  <si>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</si>
  <si>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</si>
  <si>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</si>
  <si>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</si>
  <si>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</si>
  <si>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</si>
  <si>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</si>
  <si>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</si>
  <si>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</si>
  <si>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</si>
  <si>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</si>
  <si>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</si>
  <si>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</si>
  <si>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</si>
  <si>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</si>
  <si>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</si>
  <si>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</si>
  <si>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</si>
  <si>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</si>
  <si>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</si>
  <si>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</si>
  <si>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</si>
  <si>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</si>
  <si>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</si>
  <si>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</si>
  <si>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</si>
  <si>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</si>
  <si>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</si>
  <si>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</si>
  <si>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</si>
  <si>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</si>
  <si>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</si>
  <si>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</si>
  <si>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</si>
  <si>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</si>
  <si>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</si>
  <si>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</si>
  <si>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</si>
  <si>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</si>
  <si>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</si>
  <si>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</si>
  <si>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</si>
  <si>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</si>
  <si>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</si>
  <si>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</si>
  <si>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</si>
  <si>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</si>
  <si>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</si>
  <si>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</si>
  <si>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</si>
  <si>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</si>
  <si>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</si>
  <si>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</si>
  <si>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</si>
  <si>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</si>
  <si>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</si>
  <si>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</si>
  <si>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</si>
  <si>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</si>
  <si>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</si>
  <si>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</si>
  <si>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</si>
  <si>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</si>
  <si>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</si>
  <si>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</si>
  <si>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</si>
  <si>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</si>
  <si>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</si>
  <si>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</si>
  <si>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</si>
  <si>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</si>
  <si>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</si>
  <si>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</si>
  <si>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</si>
  <si>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</si>
  <si>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</si>
  <si>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</si>
  <si>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</si>
  <si>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</si>
  <si>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</si>
  <si>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</si>
  <si>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</si>
  <si>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</si>
  <si>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</si>
  <si>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</si>
  <si>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</si>
  <si>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</si>
  <si>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</si>
  <si>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</si>
  <si>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</si>
  <si>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</si>
  <si>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</si>
  <si>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</si>
  <si>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</si>
  <si>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</si>
  <si>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</si>
  <si>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</si>
  <si>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</si>
  <si>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</si>
  <si>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</si>
  <si>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</si>
  <si>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</si>
  <si>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</si>
  <si>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</si>
  <si>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</si>
  <si>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</si>
  <si>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</si>
  <si>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</si>
  <si>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</si>
  <si>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</si>
  <si>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</si>
  <si>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</si>
  <si>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</si>
  <si>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</si>
  <si>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</si>
  <si>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</si>
  <si>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</si>
  <si>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</si>
  <si>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</si>
  <si>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</si>
  <si>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</si>
  <si>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</si>
  <si>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</si>
  <si>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</si>
  <si>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</si>
  <si>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</si>
  <si>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</si>
  <si>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</si>
  <si>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</si>
  <si>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</si>
  <si>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</si>
  <si>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</si>
  <si>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</si>
  <si>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</si>
  <si>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</si>
  <si>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</si>
  <si>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</si>
  <si>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</si>
  <si>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</si>
  <si>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</si>
  <si>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</si>
  <si>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</si>
  <si>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</si>
  <si>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</si>
  <si>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</si>
  <si>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</si>
  <si>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</si>
  <si>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</si>
  <si>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</si>
  <si>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</si>
  <si>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</si>
  <si>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</si>
  <si>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</si>
  <si>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</si>
  <si>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</si>
  <si>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</si>
  <si>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</si>
  <si>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</si>
  <si>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</si>
  <si>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</si>
  <si>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</si>
  <si>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</si>
  <si>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</si>
  <si>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</si>
  <si>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</si>
  <si>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</si>
  <si>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</si>
  <si>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</si>
  <si>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</si>
  <si>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</si>
  <si>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</si>
  <si>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</si>
  <si>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</si>
  <si>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</si>
  <si>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</si>
  <si>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</si>
  <si>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</si>
  <si>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</si>
  <si>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</si>
  <si>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</si>
  <si>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</si>
  <si>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</si>
  <si>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</si>
  <si>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</si>
  <si>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</si>
  <si>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</si>
  <si>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</si>
  <si>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</si>
  <si>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</si>
  <si>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</si>
  <si>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</si>
  <si>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</si>
  <si>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</si>
  <si>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</si>
  <si>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</si>
  <si>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</si>
  <si>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</si>
  <si>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</si>
  <si>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</si>
  <si>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</si>
  <si>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</si>
  <si>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</si>
  <si>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</si>
  <si>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</si>
  <si>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</si>
  <si>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</si>
  <si>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</si>
  <si>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</si>
  <si>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</si>
  <si>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</si>
  <si>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</si>
  <si>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</si>
  <si>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</si>
  <si>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</si>
  <si>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</si>
  <si>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</si>
  <si>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</si>
  <si>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</si>
  <si>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</si>
  <si>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</si>
  <si>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</si>
  <si>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</si>
  <si>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</si>
  <si>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</si>
  <si>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</si>
  <si>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</si>
  <si>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</si>
  <si>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</si>
  <si>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</si>
  <si>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</si>
  <si>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</si>
  <si>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</si>
  <si>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</si>
  <si>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</si>
  <si>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</si>
  <si>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</si>
  <si>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</si>
  <si>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</si>
  <si>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</si>
  <si>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</si>
  <si>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</si>
  <si>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</si>
  <si>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</si>
  <si>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</si>
  <si>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</si>
  <si>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</si>
  <si>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</si>
  <si>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</si>
  <si>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</si>
  <si>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</si>
  <si>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</si>
  <si>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</si>
  <si>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</si>
  <si>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</si>
  <si>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</si>
  <si>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</si>
  <si>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</si>
  <si>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</si>
  <si>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</si>
  <si>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</si>
  <si>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</si>
  <si>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</si>
  <si>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</si>
  <si>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</si>
  <si>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</si>
  <si>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</si>
  <si>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</si>
  <si>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</si>
  <si>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</si>
  <si>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</si>
  <si>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</si>
  <si>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</si>
  <si>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</si>
  <si>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</si>
  <si>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</si>
  <si>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</si>
  <si>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</si>
  <si>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</si>
  <si>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</si>
  <si>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</si>
  <si>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</si>
  <si>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</si>
  <si>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</si>
  <si>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</si>
  <si>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</si>
  <si>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</si>
  <si>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</si>
  <si>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</si>
  <si>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</si>
  <si>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</si>
  <si>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</si>
  <si>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</si>
  <si>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</si>
  <si>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</si>
  <si>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</si>
  <si>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</si>
  <si>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</si>
  <si>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</si>
  <si>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</si>
  <si>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</si>
  <si>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</si>
  <si>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</si>
  <si>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</si>
  <si>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</si>
  <si>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</si>
  <si>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</si>
  <si>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</si>
  <si>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</si>
  <si>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</si>
  <si>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</si>
  <si>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</si>
  <si>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</si>
  <si>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</si>
  <si>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</si>
  <si>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</si>
  <si>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</si>
  <si>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</si>
  <si>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</si>
  <si>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</si>
  <si>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</si>
  <si>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</si>
  <si>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</si>
  <si>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</si>
  <si>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</si>
  <si>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</si>
  <si>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</si>
  <si>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</si>
  <si>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</si>
  <si>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</si>
  <si>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</si>
  <si>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</si>
  <si>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</si>
  <si>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</si>
  <si>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</si>
  <si>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</si>
  <si>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</si>
  <si>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</si>
  <si>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</si>
  <si>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</si>
  <si>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</si>
  <si>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</si>
  <si>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</si>
  <si>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</si>
  <si>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</si>
  <si>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</si>
  <si>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</si>
  <si>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</si>
  <si>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</si>
  <si>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</si>
  <si>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</si>
  <si>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</si>
  <si>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</si>
  <si>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</si>
  <si>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</si>
  <si>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</si>
  <si>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</si>
  <si>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</si>
  <si>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</si>
  <si>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</si>
  <si>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</si>
  <si>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</si>
  <si>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</si>
  <si>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</si>
  <si>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</si>
  <si>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</si>
  <si>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</si>
  <si>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</si>
  <si>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</si>
  <si>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</si>
  <si>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</si>
  <si>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</si>
  <si>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</si>
  <si>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</si>
  <si>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</si>
  <si>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</si>
  <si>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</si>
  <si>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</si>
  <si>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</si>
  <si>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</si>
  <si>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</si>
  <si>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</si>
  <si>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</si>
  <si>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</si>
  <si>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</si>
  <si>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</si>
  <si>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</si>
  <si>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</si>
  <si>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</si>
  <si>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</si>
  <si>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</si>
  <si>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</si>
  <si>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</si>
  <si>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</si>
  <si>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</si>
  <si>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</si>
  <si>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</si>
  <si>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</si>
  <si>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</si>
  <si>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</si>
  <si>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</si>
  <si>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</si>
  <si>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</si>
  <si>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</si>
  <si>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</si>
  <si>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</si>
  <si>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</si>
  <si>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</si>
  <si>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</si>
  <si>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</si>
  <si>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</si>
  <si>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</si>
  <si>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</si>
  <si>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</si>
  <si>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</si>
  <si>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</si>
  <si>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</si>
  <si>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</si>
  <si>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</si>
  <si>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</si>
  <si>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</si>
  <si>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</si>
  <si>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</si>
  <si>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</si>
  <si>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</si>
  <si>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</si>
  <si>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</si>
  <si>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</si>
  <si>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</si>
  <si>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</si>
  <si>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</si>
  <si>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</si>
  <si>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</si>
  <si>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</si>
  <si>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</si>
  <si>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</si>
  <si>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</si>
  <si>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</si>
  <si>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</si>
  <si>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</si>
  <si>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</si>
  <si>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</si>
  <si>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</si>
  <si>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</si>
  <si>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</si>
  <si>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</si>
  <si>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</si>
  <si>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</si>
  <si>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</si>
  <si>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</si>
  <si>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</si>
  <si>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</si>
  <si>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</si>
  <si>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</si>
  <si>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</si>
  <si>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</si>
  <si>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</si>
  <si>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</si>
  <si>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</si>
  <si>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</si>
  <si>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</si>
  <si>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</si>
  <si>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</si>
  <si>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</si>
  <si>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</si>
  <si>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</si>
  <si>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</si>
  <si>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</si>
  <si>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</si>
  <si>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</si>
  <si>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</si>
  <si>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</si>
  <si>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</si>
  <si>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</si>
  <si>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</si>
  <si>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</si>
  <si>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</si>
  <si>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</si>
  <si>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</si>
  <si>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</si>
  <si>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</si>
  <si>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</si>
  <si>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</si>
  <si>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</si>
  <si>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</si>
  <si>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</si>
  <si>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</si>
  <si>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</si>
  <si>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</si>
  <si>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</si>
  <si>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</si>
  <si>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</si>
  <si>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</si>
  <si>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</si>
  <si>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</si>
  <si>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</si>
  <si>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</si>
  <si>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</si>
  <si>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</si>
  <si>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</si>
  <si>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</si>
  <si>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</si>
  <si>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</si>
  <si>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</si>
  <si>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</si>
  <si>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</si>
  <si>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</si>
  <si>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</si>
  <si>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</si>
  <si>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</si>
  <si>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</si>
  <si>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</si>
  <si>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</si>
  <si>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</si>
  <si>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</si>
  <si>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</si>
  <si>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</si>
  <si>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</si>
  <si>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</si>
  <si>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</si>
  <si>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</si>
  <si>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</si>
  <si>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</si>
  <si>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</si>
  <si>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</si>
  <si>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</si>
  <si>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</si>
  <si>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</si>
  <si>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</si>
  <si>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</si>
  <si>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</si>
  <si>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</si>
  <si>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</si>
  <si>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</si>
  <si>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</si>
  <si>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</si>
  <si>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</si>
  <si>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</si>
  <si>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</si>
  <si>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</si>
  <si>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</si>
  <si>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</si>
  <si>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</si>
  <si>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</si>
  <si>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</si>
  <si>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</si>
  <si>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</si>
  <si>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</si>
  <si>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</si>
  <si>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</si>
  <si>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</si>
  <si>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</si>
  <si>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</si>
  <si>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</si>
  <si>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</si>
  <si>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</si>
  <si>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</si>
  <si>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</si>
  <si>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</si>
  <si>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</si>
  <si>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</si>
  <si>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</si>
  <si>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</si>
  <si>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</si>
  <si>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</si>
  <si>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</si>
  <si>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</si>
  <si>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</si>
  <si>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</si>
  <si>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</si>
  <si>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</si>
  <si>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</si>
  <si>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</si>
  <si>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</si>
  <si>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</si>
  <si>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</si>
  <si>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</si>
  <si>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</si>
  <si>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</si>
  <si>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</si>
  <si>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</si>
  <si>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</si>
  <si>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</si>
  <si>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</si>
  <si>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</si>
  <si>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</si>
  <si>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</si>
  <si>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</si>
  <si>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</si>
  <si>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</si>
  <si>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</si>
  <si>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</si>
  <si>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</si>
  <si>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</si>
  <si>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</si>
  <si>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</si>
  <si>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</si>
  <si>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</si>
  <si>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</si>
  <si>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</si>
  <si>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</si>
  <si>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</si>
  <si>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</si>
  <si>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</si>
  <si>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</si>
  <si>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</si>
  <si>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</si>
  <si>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</si>
  <si>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</si>
  <si>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</si>
  <si>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</si>
  <si>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</si>
  <si>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</si>
  <si>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</si>
  <si>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</si>
  <si>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</si>
  <si>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</si>
  <si>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</si>
  <si>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</si>
  <si>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</si>
  <si>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</si>
  <si>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</si>
  <si>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</si>
  <si>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</si>
  <si>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</si>
  <si>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</si>
  <si>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</si>
  <si>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</si>
  <si>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</si>
  <si>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</si>
  <si>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</si>
  <si>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</si>
  <si>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</si>
  <si>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</si>
  <si>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</si>
  <si>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</si>
  <si>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</si>
  <si>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</si>
  <si>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</si>
  <si>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</si>
  <si>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</si>
  <si>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</si>
  <si>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</si>
  <si>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</si>
  <si>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</si>
  <si>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</si>
  <si>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</si>
  <si>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</si>
  <si>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</si>
  <si>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</si>
  <si>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</si>
  <si>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</si>
  <si>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</si>
  <si>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</si>
  <si>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</si>
  <si>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</si>
  <si>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</si>
  <si>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</si>
  <si>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</si>
  <si>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</si>
  <si>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</si>
  <si>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</si>
  <si>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</si>
  <si>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</si>
  <si>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</si>
  <si>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</si>
  <si>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</si>
  <si>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</si>
  <si>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</si>
  <si>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</si>
  <si>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</si>
  <si>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</si>
  <si>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</si>
  <si>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</si>
  <si>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</si>
  <si>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</si>
  <si>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</si>
  <si>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</si>
  <si>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</si>
  <si>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</si>
  <si>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</si>
  <si>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</si>
  <si>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</si>
  <si>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</si>
  <si>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</si>
  <si>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</si>
  <si>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</si>
  <si>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</si>
  <si>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</si>
  <si>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</si>
  <si>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</si>
  <si>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</si>
  <si>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</si>
  <si>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</si>
  <si>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</si>
  <si>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</si>
  <si>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</si>
  <si>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</si>
  <si>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</si>
  <si>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</si>
  <si>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</si>
  <si>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</si>
  <si>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</si>
  <si>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</si>
  <si>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</si>
  <si>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</si>
  <si>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</si>
  <si>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</si>
  <si>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</si>
  <si>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</si>
  <si>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</si>
  <si>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</si>
  <si>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</si>
  <si>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</si>
  <si>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</si>
  <si>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</si>
  <si>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</si>
  <si>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</si>
  <si>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</si>
  <si>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</si>
  <si>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</si>
  <si>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</si>
  <si>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</si>
  <si>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</si>
  <si>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</si>
  <si>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</si>
  <si>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</si>
  <si>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</si>
  <si>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</si>
  <si>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</si>
  <si>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</si>
  <si>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</si>
  <si>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</si>
  <si>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</si>
  <si>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</si>
  <si>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</si>
  <si>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</si>
  <si>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</si>
  <si>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</si>
  <si>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</si>
  <si>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</si>
  <si>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</si>
  <si>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</si>
  <si>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</si>
  <si>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</si>
  <si>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</si>
  <si>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</si>
  <si>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</si>
  <si>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</si>
  <si>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</si>
  <si>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</si>
  <si>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</si>
  <si>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</si>
  <si>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</si>
  <si>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</si>
  <si>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</si>
  <si>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</si>
  <si>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</si>
  <si>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</si>
  <si>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</si>
  <si>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</si>
  <si>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</si>
  <si>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</si>
  <si>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</si>
  <si>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</si>
  <si>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</si>
  <si>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</si>
  <si>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</si>
  <si>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</si>
  <si>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</si>
  <si>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</si>
  <si>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</si>
  <si>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</si>
  <si>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</si>
  <si>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</si>
  <si>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</si>
  <si>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</si>
  <si>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</si>
  <si>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</si>
  <si>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</si>
  <si>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</si>
  <si>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</si>
  <si>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</si>
  <si>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</si>
  <si>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</si>
  <si>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</si>
  <si>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</si>
  <si>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</si>
  <si>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</si>
  <si>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</si>
  <si>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</si>
  <si>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</si>
  <si>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</si>
  <si>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</si>
  <si>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</si>
  <si>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</si>
  <si>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</si>
  <si>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</si>
  <si>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</si>
  <si>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</si>
  <si>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</si>
  <si>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</si>
  <si>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</si>
  <si>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</si>
  <si>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</si>
  <si>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</si>
  <si>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</si>
  <si>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</si>
  <si>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</si>
  <si>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</si>
  <si>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</si>
  <si>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</si>
  <si>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</si>
  <si>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</si>
  <si>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</si>
  <si>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</si>
  <si>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</si>
  <si>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</si>
  <si>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</si>
  <si>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</si>
  <si>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</si>
  <si>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</si>
  <si>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</si>
  <si>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</si>
  <si>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</si>
  <si>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</si>
  <si>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</si>
  <si>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</si>
  <si>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</si>
  <si>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</si>
  <si>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</si>
  <si>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</si>
  <si>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</si>
  <si>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</si>
  <si>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</si>
  <si>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</si>
  <si>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</si>
  <si>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</si>
  <si>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</si>
  <si>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</si>
  <si>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</si>
  <si>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</si>
  <si>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</si>
  <si>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</si>
  <si>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</si>
  <si>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</si>
  <si>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</si>
  <si>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</si>
  <si>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</si>
  <si>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</si>
  <si>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</si>
  <si>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</si>
  <si>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</si>
  <si>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</si>
  <si>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</si>
  <si>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</si>
  <si>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</si>
  <si>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</si>
  <si>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</si>
  <si>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</si>
  <si>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</si>
  <si>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</si>
  <si>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</si>
  <si>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</si>
  <si>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</si>
  <si>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</si>
  <si>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</si>
  <si>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</si>
  <si>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</si>
  <si>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</si>
  <si>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</si>
  <si>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</si>
  <si>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</si>
  <si>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</si>
  <si>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</si>
  <si>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</si>
  <si>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</si>
  <si>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</si>
  <si>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</si>
  <si>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</si>
  <si>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</si>
  <si>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</si>
  <si>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</si>
  <si>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</si>
  <si>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</si>
  <si>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</si>
  <si>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</si>
  <si>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</si>
  <si>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</si>
  <si>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</si>
  <si>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</si>
  <si>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</si>
  <si>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</si>
  <si>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</si>
  <si>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</si>
  <si>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</si>
  <si>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</si>
  <si>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</si>
  <si>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</si>
  <si>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</si>
  <si>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</si>
  <si>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</si>
  <si>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</si>
  <si>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</si>
  <si>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</si>
  <si>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</si>
  <si>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</si>
  <si>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</si>
  <si>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</si>
  <si>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</si>
  <si>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</si>
  <si>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</si>
  <si>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</si>
  <si>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</si>
  <si>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</si>
  <si>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</si>
  <si>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</si>
  <si>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</si>
  <si>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</si>
  <si>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</si>
  <si>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</si>
  <si>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</si>
  <si>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</si>
  <si>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</si>
  <si>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</si>
  <si>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</si>
  <si>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</si>
  <si>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</si>
  <si>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</si>
  <si>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</si>
  <si>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</si>
  <si>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</si>
  <si>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</si>
  <si>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</si>
  <si>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</si>
  <si>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</si>
  <si>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</si>
  <si>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</si>
  <si>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</si>
  <si>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</si>
  <si>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</si>
  <si>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</si>
  <si>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</si>
  <si>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</si>
  <si>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</si>
  <si>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</si>
  <si>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</si>
  <si>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</si>
  <si>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</si>
  <si>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</si>
  <si>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</si>
  <si>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</si>
  <si>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</si>
  <si>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</si>
  <si>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</si>
  <si>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</si>
  <si>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</si>
  <si>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</si>
  <si>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</si>
  <si>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</si>
  <si>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</si>
  <si>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</si>
  <si>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</si>
  <si>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</si>
  <si>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</si>
  <si>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</si>
  <si>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</si>
  <si>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</si>
  <si>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</si>
  <si>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</si>
  <si>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</si>
  <si>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</si>
  <si>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</si>
  <si>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</si>
  <si>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</si>
  <si>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</si>
  <si>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</si>
  <si>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</si>
  <si>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</si>
  <si>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</si>
  <si>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</si>
  <si>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</si>
  <si>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</si>
  <si>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</si>
  <si>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</si>
  <si>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</si>
  <si>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</si>
  <si>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</si>
  <si>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</si>
  <si>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</si>
  <si>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</si>
  <si>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</si>
  <si>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</si>
  <si>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</si>
  <si>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</si>
  <si>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</si>
  <si>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</si>
  <si>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</si>
  <si>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</si>
  <si>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</si>
  <si>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</si>
  <si>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</si>
  <si>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</si>
  <si>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</si>
  <si>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</si>
  <si>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</si>
  <si>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</si>
  <si>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</si>
  <si>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</si>
  <si>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</si>
  <si>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</si>
  <si>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</si>
  <si>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</si>
  <si>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</si>
  <si>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</si>
  <si>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</si>
  <si>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</si>
  <si>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</si>
  <si>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</si>
  <si>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</si>
  <si>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</si>
  <si>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</si>
  <si>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</si>
  <si>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</si>
  <si>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</si>
  <si>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</si>
  <si>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</si>
  <si>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</si>
  <si>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</si>
  <si>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</si>
  <si>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</si>
  <si>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</si>
  <si>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</si>
  <si>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</si>
  <si>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</si>
  <si>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</si>
  <si>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</si>
  <si>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</si>
  <si>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</si>
  <si>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</si>
  <si>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</si>
  <si>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</si>
  <si>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</si>
  <si>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</si>
  <si>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</si>
  <si>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</si>
  <si>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</si>
  <si>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</si>
  <si>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</si>
  <si>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</si>
  <si>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</si>
  <si>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</si>
  <si>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</si>
  <si>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</si>
  <si>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</si>
  <si>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</si>
  <si>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</si>
  <si>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</si>
  <si>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</si>
  <si>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</si>
  <si>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</si>
  <si>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</si>
  <si>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</si>
  <si>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</si>
  <si>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</si>
  <si>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</si>
  <si>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</si>
  <si>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</si>
  <si>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</si>
  <si>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</si>
  <si>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</si>
  <si>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</si>
  <si>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</si>
  <si>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</si>
  <si>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</si>
  <si>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</si>
  <si>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</si>
  <si>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</si>
  <si>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</si>
  <si>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</si>
  <si>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</si>
  <si>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</si>
  <si>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</si>
  <si>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</si>
  <si>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</si>
  <si>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</si>
  <si>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</si>
  <si>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</si>
  <si>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</si>
  <si>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</si>
  <si>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</si>
  <si>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</si>
  <si>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</si>
  <si>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</si>
  <si>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</si>
  <si>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</si>
  <si>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</si>
  <si>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</si>
  <si>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</si>
  <si>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</si>
  <si>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</si>
  <si>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</si>
  <si>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</si>
  <si>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</si>
  <si>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</si>
  <si>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</si>
  <si>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</si>
  <si>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</si>
  <si>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</si>
  <si>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</si>
  <si>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</si>
  <si>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</si>
  <si>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</si>
  <si>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</si>
  <si>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</si>
  <si>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</si>
  <si>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</si>
  <si>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</si>
  <si>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</si>
  <si>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</si>
  <si>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</si>
  <si>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</si>
  <si>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</si>
  <si>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</si>
  <si>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</si>
  <si>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</si>
  <si>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</si>
  <si>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</si>
  <si>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</si>
  <si>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</si>
  <si>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</si>
  <si>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</si>
  <si>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</si>
  <si>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</si>
  <si>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</si>
  <si>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</si>
  <si>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</si>
  <si>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</si>
  <si>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</si>
  <si>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</si>
  <si>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</si>
  <si>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</si>
  <si>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</si>
  <si>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</si>
  <si>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</si>
  <si>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</si>
  <si>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</si>
  <si>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</si>
  <si>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</si>
  <si>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</si>
  <si>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</si>
  <si>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</si>
  <si>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</si>
  <si>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</si>
  <si>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</si>
  <si>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</si>
  <si>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</si>
  <si>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</si>
  <si>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</si>
  <si>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</si>
  <si>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</si>
  <si>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</si>
  <si>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</si>
  <si>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</si>
  <si>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</si>
  <si>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</si>
  <si>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</si>
  <si>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</si>
  <si>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</si>
  <si>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</si>
  <si>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</si>
  <si>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</si>
  <si>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</si>
  <si>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</si>
  <si>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</si>
  <si>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</si>
  <si>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</si>
  <si>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</si>
  <si>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</si>
  <si>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</si>
  <si>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</si>
  <si>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</si>
  <si>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</si>
  <si>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</si>
  <si>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</si>
  <si>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</si>
  <si>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</si>
  <si>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</si>
  <si>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</si>
  <si>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</si>
  <si>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</si>
  <si>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</si>
  <si>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</si>
  <si>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</si>
  <si>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</si>
  <si>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</si>
  <si>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</si>
  <si>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</si>
  <si>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</si>
  <si>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</si>
  <si>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</si>
  <si>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</si>
  <si>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</si>
  <si>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</si>
  <si>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</si>
  <si>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</si>
  <si>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</si>
  <si>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</si>
  <si>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</si>
  <si>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</si>
  <si>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</si>
  <si>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</si>
  <si>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</si>
  <si>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</si>
  <si>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</si>
  <si>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</si>
  <si>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</si>
  <si>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</si>
  <si>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</si>
  <si>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</si>
  <si>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</si>
  <si>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</si>
  <si>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</si>
  <si>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</si>
  <si>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</si>
  <si>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</si>
  <si>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</si>
  <si>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</si>
  <si>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</si>
  <si>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</si>
  <si>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</si>
  <si>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</si>
  <si>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</si>
  <si>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</si>
  <si>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</si>
  <si>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</si>
  <si>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</si>
  <si>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</si>
  <si>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</si>
  <si>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</si>
  <si>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</si>
  <si>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</si>
  <si>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</si>
  <si>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</si>
  <si>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</si>
  <si>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</si>
  <si>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</si>
  <si>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</si>
  <si>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</si>
  <si>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</si>
  <si>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</si>
  <si>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</si>
  <si>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</si>
  <si>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</si>
  <si>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</si>
  <si>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</si>
  <si>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</si>
  <si>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</si>
  <si>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</si>
  <si>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</si>
  <si>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</si>
  <si>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</si>
  <si>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</si>
  <si>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</si>
  <si>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</si>
  <si>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</si>
  <si>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</si>
  <si>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</si>
  <si>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</si>
  <si>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</si>
  <si>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</si>
  <si>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</si>
  <si>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</si>
  <si>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</si>
  <si>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</si>
  <si>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</si>
  <si>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</si>
  <si>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</si>
  <si>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</si>
  <si>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</si>
  <si>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</si>
  <si>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</si>
  <si>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</si>
  <si>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</si>
  <si>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</si>
  <si>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</si>
  <si>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</si>
  <si>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</si>
  <si>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</si>
  <si>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</si>
  <si>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</si>
  <si>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</si>
  <si>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</si>
  <si>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</si>
  <si>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</si>
  <si>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</si>
  <si>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</si>
  <si>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</si>
  <si>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</si>
  <si>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</si>
  <si>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</si>
  <si>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</si>
  <si>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</si>
  <si>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</si>
  <si>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</si>
  <si>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</si>
  <si>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</si>
  <si>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</si>
  <si>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</si>
  <si>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</si>
  <si>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</si>
  <si>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</si>
  <si>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</si>
  <si>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</si>
  <si>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</si>
  <si>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</si>
  <si>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</si>
  <si>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</si>
  <si>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</si>
  <si>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</si>
  <si>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</si>
  <si>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</si>
  <si>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</si>
  <si>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</si>
  <si>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</si>
  <si>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</si>
  <si>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</si>
  <si>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</si>
  <si>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</si>
  <si>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</si>
  <si>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</si>
  <si>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</si>
  <si>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</si>
  <si>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</si>
  <si>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</si>
  <si>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</si>
  <si>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</si>
  <si>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</si>
  <si>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</si>
  <si>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</si>
  <si>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</si>
  <si>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</si>
  <si>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</si>
  <si>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</si>
  <si>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</si>
  <si>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</si>
  <si>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</si>
  <si>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</si>
  <si>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</si>
  <si>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</si>
  <si>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</si>
  <si>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</si>
  <si>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</si>
  <si>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</si>
  <si>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</si>
  <si>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</si>
  <si>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</si>
  <si>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</si>
  <si>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</si>
  <si>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</si>
  <si>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</si>
  <si>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</si>
  <si>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</si>
  <si>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</si>
  <si>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</si>
  <si>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</si>
  <si>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</si>
  <si>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</si>
  <si>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</si>
  <si>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</si>
  <si>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</si>
  <si>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</si>
  <si>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</si>
  <si>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</si>
  <si>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</si>
  <si>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</si>
  <si>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</si>
  <si>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</si>
  <si>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</si>
  <si>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</si>
  <si>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</si>
  <si>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</si>
  <si>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</si>
  <si>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</si>
  <si>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</si>
  <si>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</si>
  <si>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</si>
  <si>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</si>
  <si>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</si>
  <si>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</si>
  <si>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</si>
  <si>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</si>
  <si>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</si>
  <si>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</si>
  <si>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</si>
  <si>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</si>
  <si>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</si>
  <si>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</si>
  <si>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</si>
  <si>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</si>
  <si>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</si>
  <si>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</si>
  <si>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</si>
  <si>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</si>
  <si>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</si>
  <si>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</si>
  <si>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</si>
  <si>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</si>
  <si>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</si>
  <si>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</si>
  <si>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</si>
  <si>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</si>
  <si>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</si>
  <si>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</si>
  <si>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</si>
  <si>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</si>
  <si>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</si>
  <si>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</si>
  <si>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</si>
  <si>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</si>
  <si>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</si>
  <si>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</si>
  <si>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</si>
  <si>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</si>
  <si>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</si>
  <si>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</si>
  <si>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</si>
  <si>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</si>
  <si>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</si>
  <si>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</si>
  <si>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</si>
  <si>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</si>
  <si>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</si>
  <si>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</si>
  <si>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</si>
  <si>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</si>
  <si>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</si>
  <si>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</si>
  <si>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</si>
  <si>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</si>
  <si>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</si>
  <si>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</si>
  <si>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</si>
  <si>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</si>
  <si>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</si>
  <si>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</si>
  <si>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</si>
  <si>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</si>
  <si>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</si>
  <si>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</si>
  <si>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</si>
  <si>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</si>
  <si>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</si>
  <si>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</si>
  <si>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</si>
  <si>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</si>
  <si>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</si>
  <si>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</si>
  <si>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</si>
  <si>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</si>
  <si>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</si>
  <si>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</si>
  <si>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</si>
  <si>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</si>
  <si>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</si>
  <si>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</si>
  <si>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</si>
  <si>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</si>
  <si>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</si>
  <si>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</si>
  <si>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</si>
  <si>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</si>
  <si>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</si>
  <si>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</si>
  <si>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</si>
  <si>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</si>
  <si>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</si>
  <si>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</si>
  <si>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</si>
  <si>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</si>
  <si>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</si>
  <si>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</si>
  <si>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</si>
  <si>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</si>
  <si>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</si>
  <si>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</si>
  <si>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</si>
  <si>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</si>
  <si>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</si>
  <si>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</si>
  <si>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</si>
  <si>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</si>
  <si>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</si>
  <si>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</si>
  <si>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</si>
  <si>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</si>
  <si>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</si>
  <si>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</si>
  <si>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</si>
  <si>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</si>
  <si>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</si>
  <si>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</si>
  <si>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</si>
  <si>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</si>
  <si>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</si>
  <si>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</si>
  <si>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</si>
  <si>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</si>
  <si>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</si>
  <si>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</si>
  <si>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</si>
  <si>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</si>
  <si>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</si>
  <si>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</si>
  <si>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</si>
  <si>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</si>
  <si>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</si>
  <si>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</si>
  <si>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</si>
  <si>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</si>
  <si>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</si>
  <si>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</si>
  <si>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</si>
  <si>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</si>
  <si>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</si>
  <si>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</si>
  <si>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</si>
  <si>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</si>
  <si>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</si>
  <si>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</si>
  <si>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</si>
  <si>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</si>
  <si>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</si>
  <si>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</si>
  <si>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</si>
  <si>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</si>
  <si>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</si>
  <si>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</si>
  <si>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</si>
  <si>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</si>
  <si>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</si>
  <si>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</si>
  <si>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</si>
  <si>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</si>
  <si>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</si>
  <si>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</si>
  <si>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</si>
  <si>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</si>
  <si>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</si>
  <si>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</si>
  <si>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</si>
  <si>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</si>
  <si>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</si>
  <si>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</si>
  <si>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</si>
  <si>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</si>
  <si>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</si>
  <si>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</si>
  <si>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</si>
  <si>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</si>
  <si>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</si>
  <si>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</si>
  <si>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</si>
  <si>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</si>
  <si>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</si>
  <si>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</si>
  <si>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</si>
  <si>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</si>
  <si>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</si>
  <si>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</si>
  <si>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</si>
  <si>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</si>
  <si>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</si>
  <si>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</si>
  <si>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</si>
  <si>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</si>
  <si>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</si>
  <si>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</si>
  <si>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</si>
  <si>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</si>
  <si>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</si>
  <si>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</si>
  <si>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</si>
  <si>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</si>
  <si>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</si>
  <si>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</si>
  <si>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</si>
  <si>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</si>
  <si>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</si>
  <si>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</si>
  <si>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</si>
  <si>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</si>
  <si>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</si>
  <si>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</si>
  <si>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</si>
  <si>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</si>
  <si>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</si>
  <si>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</si>
  <si>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</si>
  <si>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</si>
  <si>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</si>
  <si>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</si>
  <si>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</si>
  <si>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</si>
  <si>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</si>
  <si>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</si>
  <si>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</si>
  <si>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</si>
  <si>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</si>
  <si>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</si>
  <si>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</si>
  <si>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</si>
  <si>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</si>
  <si>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</si>
  <si>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</si>
  <si>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</si>
  <si>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</si>
  <si>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</si>
  <si>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</si>
  <si>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</si>
  <si>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</si>
  <si>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</si>
  <si>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</si>
  <si>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</si>
  <si>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</si>
  <si>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</si>
  <si>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</si>
  <si>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</si>
  <si>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</si>
  <si>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</si>
  <si>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</si>
  <si>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</si>
  <si>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</si>
  <si>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</si>
  <si>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</si>
  <si>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</si>
  <si>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</si>
  <si>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</si>
  <si>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</si>
  <si>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</si>
  <si>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</si>
  <si>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</si>
  <si>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</si>
  <si>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</si>
  <si>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</si>
  <si>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</si>
  <si>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</si>
  <si>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</si>
  <si>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</si>
  <si>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</si>
  <si>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</si>
  <si>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</si>
  <si>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</si>
  <si>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</si>
  <si>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</si>
  <si>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</si>
  <si>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</si>
  <si>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</si>
  <si>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</si>
  <si>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</si>
  <si>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</si>
  <si>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</si>
  <si>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</si>
  <si>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</si>
  <si>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</si>
  <si>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</si>
  <si>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</si>
  <si>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</si>
  <si>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</si>
  <si>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</si>
  <si>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</si>
  <si>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</si>
  <si>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</si>
  <si>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</si>
  <si>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</si>
  <si>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</si>
  <si>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</si>
  <si>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</si>
  <si>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</si>
  <si>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</si>
  <si>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</si>
  <si>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</si>
  <si>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</si>
  <si>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</si>
  <si>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</si>
  <si>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</si>
  <si>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</si>
  <si>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</si>
  <si>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</si>
  <si>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</si>
  <si>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</si>
  <si>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</si>
  <si>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</si>
  <si>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</si>
  <si>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</si>
  <si>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</si>
  <si>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</si>
  <si>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</si>
  <si>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</si>
  <si>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</si>
  <si>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</si>
  <si>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</si>
  <si>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</si>
  <si>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</si>
  <si>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</si>
  <si>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</si>
  <si>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</si>
  <si>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</si>
  <si>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</si>
  <si>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</si>
  <si>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</si>
  <si>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</si>
  <si>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</si>
  <si>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</si>
  <si>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</si>
  <si>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</si>
  <si>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</si>
  <si>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</si>
  <si>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</si>
  <si>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</si>
  <si>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</si>
  <si>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</si>
  <si>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</si>
  <si>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</si>
  <si>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</si>
  <si>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</si>
  <si>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</si>
  <si>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</si>
  <si>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</si>
  <si>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</si>
  <si>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</si>
  <si>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</si>
  <si>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</si>
  <si>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</si>
  <si>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</si>
  <si>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</si>
  <si>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</si>
  <si>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</si>
  <si>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</si>
  <si>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</si>
  <si>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</si>
  <si>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</si>
  <si>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</si>
  <si>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</si>
  <si>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</si>
  <si>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</si>
  <si>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</si>
  <si>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</si>
  <si>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</si>
  <si>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</si>
  <si>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</si>
  <si>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</si>
  <si>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</si>
  <si>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</si>
  <si>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</si>
  <si>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</si>
  <si>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</si>
  <si>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</si>
  <si>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</si>
  <si>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</si>
  <si>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</si>
  <si>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</si>
  <si>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</si>
  <si>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</si>
  <si>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</si>
  <si>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</si>
  <si>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</si>
  <si>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</si>
  <si>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</si>
  <si>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</si>
  <si>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</si>
  <si>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</si>
  <si>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</si>
  <si>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</si>
  <si>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</si>
  <si>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</si>
  <si>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</si>
  <si>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</si>
  <si>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</si>
  <si>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</si>
  <si>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</si>
  <si>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</si>
  <si>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</si>
  <si>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</si>
  <si>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</si>
  <si>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</si>
  <si>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</si>
  <si>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</si>
  <si>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</si>
  <si>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</si>
  <si>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</si>
  <si>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</si>
  <si>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</si>
  <si>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</si>
  <si>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</si>
  <si>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</si>
  <si>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</si>
  <si>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</si>
  <si>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</si>
  <si>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</si>
  <si>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</si>
  <si>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</si>
  <si>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</si>
  <si>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</si>
  <si>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</si>
  <si>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</si>
  <si>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</si>
  <si>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</si>
  <si>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</si>
  <si>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</si>
  <si>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</si>
  <si>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</si>
  <si>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</si>
  <si>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</si>
  <si>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</si>
  <si>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</si>
  <si>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</si>
  <si>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</si>
  <si>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</si>
  <si>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</si>
  <si>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</si>
  <si>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</si>
  <si>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</si>
  <si>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</si>
  <si>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</si>
  <si>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</si>
  <si>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</si>
  <si>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</si>
  <si>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</si>
  <si>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</si>
  <si>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</si>
  <si>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</si>
  <si>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</si>
  <si>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</si>
  <si>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</si>
  <si>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</si>
  <si>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</si>
  <si>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</si>
  <si>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</si>
  <si>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</si>
  <si>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</si>
  <si>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</si>
  <si>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</si>
  <si>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</si>
  <si>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</si>
  <si>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</si>
  <si>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</si>
  <si>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</si>
  <si>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</si>
  <si>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</si>
  <si>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</si>
  <si>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</si>
  <si>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</si>
  <si>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</si>
  <si>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</si>
  <si>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</si>
  <si>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</si>
  <si>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</si>
  <si>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</si>
  <si>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</si>
  <si>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</si>
  <si>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</si>
  <si>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</si>
  <si>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</si>
  <si>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</si>
  <si>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</si>
  <si>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</si>
  <si>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</si>
  <si>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</si>
  <si>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</si>
  <si>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</si>
  <si>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</si>
  <si>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</si>
  <si>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</si>
  <si>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</si>
  <si>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</si>
  <si>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</si>
  <si>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</si>
  <si>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</si>
  <si>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</si>
  <si>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</si>
  <si>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</si>
  <si>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</si>
  <si>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</si>
  <si>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</si>
  <si>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</si>
  <si>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</si>
  <si>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</si>
  <si>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</si>
  <si>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</si>
  <si>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</si>
  <si>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</si>
  <si>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</si>
  <si>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</si>
  <si>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</si>
  <si>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</si>
  <si>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</si>
  <si>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</si>
  <si>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</si>
  <si>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</si>
  <si>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</si>
  <si>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</si>
  <si>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</si>
  <si>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</si>
  <si>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</si>
  <si>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</si>
  <si>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</si>
  <si>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</si>
  <si>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</si>
  <si>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</si>
  <si>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</si>
  <si>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</si>
  <si>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</si>
  <si>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</si>
  <si>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</si>
  <si>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</si>
  <si>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</si>
  <si>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</si>
  <si>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</si>
  <si>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</si>
  <si>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</si>
  <si>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</si>
  <si>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</si>
  <si>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</si>
  <si>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</si>
  <si>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</si>
  <si>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</si>
  <si>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</si>
  <si>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</si>
  <si>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</si>
  <si>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</si>
  <si>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</si>
  <si>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</si>
  <si>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</si>
  <si>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</si>
  <si>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</si>
  <si>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</si>
  <si>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</si>
  <si>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</si>
  <si>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</si>
  <si>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</si>
  <si>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</si>
  <si>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</si>
  <si>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</si>
  <si>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</si>
  <si>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</si>
  <si>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</si>
  <si>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</si>
  <si>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</si>
  <si>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</si>
  <si>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</si>
  <si>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</si>
  <si>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</si>
  <si>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</si>
  <si>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</si>
  <si>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</si>
  <si>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</si>
  <si>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</si>
  <si>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</si>
  <si>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</si>
  <si>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</si>
  <si>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</si>
  <si>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</si>
  <si>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</si>
  <si>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</si>
  <si>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</si>
  <si>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</si>
  <si>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</si>
  <si>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</si>
  <si>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</si>
  <si>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</si>
  <si>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</si>
  <si>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</si>
  <si>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</si>
  <si>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</si>
  <si>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</si>
  <si>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</si>
  <si>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</si>
  <si>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</si>
  <si>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</si>
  <si>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</si>
  <si>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</si>
  <si>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</si>
  <si>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</si>
  <si>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</si>
  <si>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</si>
  <si>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</si>
  <si>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</si>
  <si>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</si>
  <si>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</si>
  <si>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</si>
  <si>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</si>
  <si>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</si>
  <si>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</si>
  <si>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</si>
  <si>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</si>
  <si>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</si>
  <si>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</si>
  <si>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</si>
  <si>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</si>
  <si>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</si>
  <si>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</si>
  <si>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</si>
  <si>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</si>
  <si>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</si>
  <si>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</si>
  <si>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</si>
  <si>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</si>
  <si>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</si>
  <si>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</si>
  <si>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</si>
  <si>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</si>
  <si>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</si>
  <si>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</si>
  <si>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</si>
  <si>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</si>
  <si>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</si>
  <si>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</si>
  <si>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</si>
  <si>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</si>
  <si>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</si>
  <si>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</si>
  <si>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</si>
  <si>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</si>
  <si>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</si>
  <si>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</si>
  <si>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</si>
  <si>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</si>
  <si>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</si>
  <si>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</si>
  <si>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</si>
  <si>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</si>
  <si>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</si>
  <si>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</si>
  <si>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</si>
  <si>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</si>
  <si>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</si>
  <si>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</si>
  <si>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</si>
  <si>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</si>
  <si>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</si>
  <si>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</si>
  <si>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</si>
  <si>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</si>
  <si>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</si>
  <si>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</si>
  <si>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</si>
  <si>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</si>
  <si>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</si>
  <si>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</si>
  <si>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</si>
  <si>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</si>
  <si>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</si>
  <si>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</si>
  <si>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</si>
  <si>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</si>
  <si>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</si>
  <si>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</si>
  <si>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</si>
  <si>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</si>
  <si>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</si>
  <si>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</si>
  <si>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</si>
  <si>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</si>
  <si>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</si>
  <si>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</si>
  <si>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</si>
  <si>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</si>
  <si>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</si>
  <si>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</si>
  <si>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</si>
  <si>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</si>
  <si>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</si>
  <si>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</si>
  <si>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</si>
  <si>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</si>
  <si>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</si>
  <si>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</si>
  <si>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</si>
  <si>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</si>
  <si>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</si>
  <si>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</si>
  <si>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</si>
  <si>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</si>
  <si>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</si>
  <si>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</si>
  <si>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</si>
  <si>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</si>
  <si>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</si>
  <si>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</si>
  <si>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</si>
  <si>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</si>
  <si>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</si>
  <si>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</si>
  <si>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</si>
  <si>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</si>
  <si>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</si>
  <si>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</si>
  <si>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</si>
  <si>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</si>
  <si>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</si>
  <si>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</si>
  <si>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</si>
  <si>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</si>
  <si>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</si>
  <si>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</si>
  <si>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</si>
  <si>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</si>
  <si>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</si>
  <si>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</si>
  <si>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</si>
  <si>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</si>
  <si>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</si>
  <si>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</si>
  <si>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</si>
  <si>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</si>
  <si>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</si>
  <si>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</si>
  <si>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</si>
  <si>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</si>
  <si>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</si>
  <si>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</si>
  <si>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</si>
  <si>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</si>
  <si>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</si>
  <si>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</si>
  <si>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</si>
  <si>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</si>
  <si>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</si>
  <si>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</si>
  <si>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</si>
  <si>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</si>
  <si>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</si>
  <si>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</si>
  <si>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</si>
  <si>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</si>
  <si>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</si>
  <si>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</si>
  <si>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</si>
  <si>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</si>
  <si>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</si>
  <si>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</si>
  <si>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</si>
  <si>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</si>
  <si>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</si>
  <si>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</si>
  <si>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</si>
  <si>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</si>
  <si>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</si>
  <si>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</si>
  <si>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</si>
  <si>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</si>
  <si>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</si>
  <si>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</si>
  <si>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</si>
  <si>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</si>
  <si>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</si>
  <si>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</si>
  <si>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</si>
  <si>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</si>
  <si>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</si>
  <si>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</si>
  <si>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</si>
  <si>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</si>
  <si>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</si>
  <si>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</si>
  <si>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</si>
  <si>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</si>
  <si>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</si>
  <si>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</si>
  <si>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</si>
  <si>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</si>
  <si>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</si>
  <si>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</si>
  <si>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</si>
  <si>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</si>
  <si>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</si>
  <si>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</si>
  <si>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</si>
  <si>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</si>
  <si>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</si>
  <si>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</si>
  <si>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</si>
  <si>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</si>
  <si>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</si>
  <si>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</si>
  <si>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</si>
  <si>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</si>
  <si>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</si>
  <si>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</si>
  <si>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</si>
  <si>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</si>
  <si>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</si>
  <si>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</si>
  <si>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</si>
  <si>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</si>
  <si>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</si>
  <si>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</si>
  <si>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</si>
  <si>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</si>
  <si>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</si>
  <si>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</si>
  <si>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</si>
  <si>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</si>
  <si>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</si>
  <si>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</si>
  <si>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</si>
  <si>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</si>
  <si>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</si>
  <si>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</si>
  <si>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</si>
  <si>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</si>
  <si>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</si>
  <si>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</si>
  <si>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</si>
  <si>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</si>
  <si>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</si>
  <si>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</si>
  <si>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</si>
  <si>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</si>
  <si>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</si>
  <si>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</si>
  <si>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</si>
  <si>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</si>
  <si>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</si>
  <si>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</si>
  <si>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</si>
  <si>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</si>
  <si>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</si>
  <si>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</si>
  <si>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</si>
  <si>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</si>
  <si>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</si>
  <si>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</si>
  <si>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</si>
  <si>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</si>
  <si>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</si>
  <si>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</si>
  <si>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</si>
  <si>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</si>
  <si>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</si>
  <si>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</si>
  <si>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</si>
  <si>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</si>
  <si>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</si>
  <si>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</si>
  <si>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</si>
  <si>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</si>
  <si>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</si>
  <si>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</si>
  <si>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</si>
  <si>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</si>
  <si>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</si>
  <si>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</si>
  <si>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</si>
  <si>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</si>
  <si>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</si>
  <si>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</si>
  <si>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</si>
  <si>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</si>
  <si>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</si>
  <si>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</si>
  <si>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</si>
  <si>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</si>
  <si>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</si>
  <si>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</si>
  <si>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</si>
  <si>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</si>
  <si>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</si>
  <si>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</si>
  <si>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</si>
  <si>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</si>
  <si>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</si>
  <si>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</si>
  <si>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</si>
  <si>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</si>
  <si>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</si>
  <si>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</si>
  <si>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</si>
  <si>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</si>
  <si>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</si>
  <si>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</si>
  <si>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</si>
  <si>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</si>
  <si>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</si>
  <si>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</si>
  <si>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</si>
  <si>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</si>
  <si>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</si>
  <si>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</si>
  <si>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</si>
  <si>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</si>
  <si>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</si>
  <si>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</si>
  <si>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</si>
  <si>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</si>
  <si>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</si>
  <si>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</si>
  <si>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</si>
  <si>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</si>
  <si>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</si>
  <si>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</si>
  <si>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</si>
  <si>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</si>
  <si>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</si>
  <si>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</si>
  <si>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</si>
  <si>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</si>
  <si>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</si>
  <si>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</si>
  <si>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</si>
  <si>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</si>
  <si>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</si>
  <si>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</si>
  <si>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</si>
  <si>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</si>
  <si>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</si>
  <si>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</si>
  <si>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</si>
  <si>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</si>
  <si>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</si>
  <si>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</si>
  <si>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</si>
  <si>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</si>
  <si>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</si>
  <si>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</si>
  <si>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</si>
  <si>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</si>
  <si>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</si>
  <si>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</si>
  <si>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</si>
  <si>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</si>
  <si>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</si>
  <si>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</si>
  <si>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</si>
  <si>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</si>
  <si>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</si>
  <si>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</si>
  <si>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</si>
  <si>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</si>
  <si>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</si>
  <si>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</si>
  <si>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</si>
  <si>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</si>
  <si>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</si>
  <si>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</si>
  <si>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</si>
  <si>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</si>
  <si>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</si>
  <si>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</si>
  <si>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</si>
  <si>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</si>
  <si>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</si>
  <si>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</si>
  <si>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</si>
  <si>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</si>
  <si>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</si>
  <si>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</si>
  <si>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</si>
  <si>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</si>
  <si>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</si>
  <si>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</si>
  <si>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</si>
  <si>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</si>
  <si>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</si>
  <si>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</si>
  <si>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</si>
  <si>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</si>
  <si>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</si>
  <si>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</si>
  <si>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</si>
  <si>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</si>
  <si>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</si>
  <si>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</si>
  <si>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</si>
  <si>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</si>
  <si>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</si>
  <si>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</si>
  <si>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</si>
  <si>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</si>
  <si>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</si>
  <si>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</si>
  <si>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</si>
  <si>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</si>
  <si>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</si>
  <si>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</si>
  <si>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</si>
  <si>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</si>
  <si>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</si>
  <si>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</si>
  <si>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</si>
  <si>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</si>
  <si>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</si>
  <si>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</si>
  <si>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</si>
  <si>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</si>
  <si>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</si>
  <si>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</si>
  <si>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</si>
  <si>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</si>
  <si>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</si>
  <si>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</si>
  <si>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</si>
  <si>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</si>
  <si>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</si>
  <si>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</si>
  <si>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</si>
  <si>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</si>
  <si>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</si>
  <si>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</si>
  <si>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</si>
  <si>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</si>
  <si>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</si>
  <si>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</si>
  <si>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</si>
  <si>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</si>
  <si>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</si>
  <si>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</si>
  <si>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</si>
  <si>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</si>
  <si>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</si>
  <si>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</si>
  <si>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</si>
  <si>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</si>
  <si>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</si>
  <si>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</si>
  <si>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</si>
  <si>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</si>
  <si>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</si>
  <si>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</si>
  <si>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</si>
  <si>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</si>
  <si>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</si>
  <si>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</si>
  <si>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</si>
  <si>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</si>
  <si>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</si>
  <si>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</si>
  <si>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</si>
  <si>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</si>
  <si>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</si>
  <si>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</si>
  <si>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</si>
  <si>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</si>
  <si>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</si>
  <si>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</si>
  <si>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</si>
  <si>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</si>
  <si>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</si>
  <si>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</si>
  <si>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</si>
  <si>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</si>
  <si>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</si>
  <si>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</si>
  <si>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</si>
  <si>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</si>
  <si>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</si>
  <si>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</si>
  <si>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</si>
  <si>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</si>
  <si>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</si>
  <si>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</si>
  <si>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</si>
  <si>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</si>
  <si>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</si>
  <si>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</si>
  <si>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</si>
  <si>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</si>
  <si>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</si>
  <si>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</si>
  <si>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</si>
  <si>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</si>
  <si>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</si>
  <si>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</si>
  <si>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</si>
  <si>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</si>
  <si>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</si>
  <si>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</si>
  <si>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</si>
  <si>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</si>
  <si>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</si>
  <si>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</si>
  <si>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</si>
  <si>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</si>
  <si>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</si>
  <si>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</si>
  <si>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</si>
  <si>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</si>
  <si>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</si>
  <si>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</si>
  <si>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</si>
  <si>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</si>
  <si>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</si>
  <si>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</si>
  <si>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</si>
  <si>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</si>
  <si>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</si>
  <si>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</si>
  <si>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</si>
  <si>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</si>
  <si>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</si>
  <si>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</si>
  <si>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</si>
  <si>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</si>
  <si>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</si>
  <si>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</si>
  <si>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</si>
  <si>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</si>
  <si>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</si>
  <si>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</si>
  <si>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</si>
  <si>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</si>
  <si>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</si>
  <si>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</si>
  <si>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</si>
  <si>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</si>
  <si>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</si>
  <si>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</si>
  <si>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</si>
  <si>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</si>
  <si>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</si>
  <si>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</si>
  <si>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</si>
  <si>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</si>
  <si>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</si>
  <si>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</si>
  <si>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</si>
  <si>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</si>
  <si>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</si>
  <si>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</si>
  <si>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</si>
  <si>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</si>
  <si>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</si>
  <si>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</si>
  <si>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</si>
  <si>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</si>
  <si>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</si>
  <si>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</si>
  <si>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</si>
  <si>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</si>
  <si>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</si>
  <si>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</si>
  <si>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</si>
  <si>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</si>
  <si>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</si>
  <si>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</si>
  <si>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</si>
  <si>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</si>
  <si>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</si>
  <si>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</si>
  <si>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</si>
  <si>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</si>
  <si>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</si>
  <si>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</si>
  <si>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</si>
  <si>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</si>
  <si>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</si>
  <si>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</si>
  <si>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</si>
  <si>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</si>
  <si>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</si>
  <si>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</si>
  <si>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</si>
  <si>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</si>
  <si>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</si>
  <si>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</si>
  <si>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</si>
  <si>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</si>
  <si>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</si>
  <si>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</si>
  <si>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</si>
  <si>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</si>
  <si>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</si>
  <si>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</si>
  <si>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</si>
  <si>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</si>
  <si>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</si>
  <si>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</si>
  <si>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</si>
  <si>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</si>
  <si>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</si>
  <si>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</si>
  <si>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</si>
  <si>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</si>
  <si>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</si>
  <si>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</si>
  <si>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</si>
  <si>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</si>
  <si>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</si>
  <si>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</si>
  <si>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</si>
  <si>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</si>
  <si>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</si>
  <si>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</si>
  <si>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</si>
  <si>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</si>
  <si>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</si>
  <si>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</si>
  <si>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</si>
  <si>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</si>
  <si>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</si>
  <si>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</si>
  <si>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</si>
  <si>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</si>
  <si>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</si>
  <si>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</si>
  <si>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</si>
  <si>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</si>
  <si>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</si>
  <si>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</si>
  <si>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</si>
  <si>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</si>
  <si>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</si>
  <si>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</si>
  <si>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</si>
  <si>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</si>
  <si>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</si>
  <si>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</si>
  <si>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</si>
  <si>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</si>
  <si>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</si>
  <si>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</si>
  <si>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</si>
  <si>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</si>
  <si>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</si>
  <si>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</si>
  <si>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</si>
  <si>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</si>
  <si>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</si>
  <si>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</si>
  <si>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</si>
  <si>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</si>
  <si>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</si>
  <si>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</si>
  <si>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</si>
  <si>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</si>
  <si>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</si>
  <si>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</si>
  <si>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</si>
  <si>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</si>
  <si>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</si>
  <si>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</si>
  <si>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</si>
  <si>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</si>
  <si>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</si>
  <si>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</si>
  <si>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</si>
  <si>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</si>
  <si>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</si>
  <si>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</si>
  <si>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</si>
  <si>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</si>
  <si>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</si>
  <si>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</si>
  <si>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</si>
  <si>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</si>
  <si>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</si>
  <si>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</si>
  <si>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</si>
  <si>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</si>
  <si>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</si>
  <si>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</si>
  <si>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</si>
  <si>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</si>
  <si>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</si>
  <si>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</si>
  <si>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</si>
  <si>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</si>
  <si>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</si>
  <si>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</si>
  <si>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</si>
  <si>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</si>
  <si>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</si>
  <si>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</si>
  <si>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</si>
  <si>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</si>
  <si>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</si>
  <si>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</si>
  <si>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</si>
  <si>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</si>
  <si>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</si>
  <si>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</si>
  <si>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</si>
  <si>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</si>
  <si>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</si>
  <si>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</si>
  <si>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</si>
  <si>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</si>
  <si>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</si>
  <si>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</si>
  <si>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</si>
  <si>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</si>
  <si>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</si>
  <si>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</si>
  <si>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</si>
  <si>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</si>
  <si>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</si>
  <si>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</si>
  <si>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</si>
  <si>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</si>
  <si>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</si>
  <si>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</si>
  <si>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</si>
  <si>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</si>
  <si>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</si>
  <si>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</si>
  <si>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</si>
  <si>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</si>
  <si>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</si>
  <si>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</si>
  <si>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</si>
  <si>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</si>
  <si>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</si>
  <si>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</si>
  <si>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</si>
  <si>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</si>
  <si>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</si>
  <si>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</si>
  <si>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</si>
  <si>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</si>
  <si>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</si>
  <si>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</si>
  <si>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</si>
  <si>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</si>
  <si>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</si>
  <si>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</si>
  <si>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</si>
  <si>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</si>
  <si>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</si>
  <si>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</si>
  <si>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</si>
  <si>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</si>
  <si>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</si>
  <si>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</si>
  <si>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</si>
  <si>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</si>
  <si>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</si>
  <si>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</si>
  <si>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</si>
  <si>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</si>
  <si>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</si>
  <si>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</si>
  <si>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</si>
  <si>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</si>
  <si>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</si>
  <si>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</si>
  <si>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</si>
  <si>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</si>
  <si>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</si>
  <si>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</si>
  <si>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</si>
  <si>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</si>
  <si>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</si>
  <si>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</si>
  <si>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</si>
  <si>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</si>
  <si>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</si>
  <si>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</si>
  <si>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</si>
  <si>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</si>
  <si>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</si>
  <si>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</si>
  <si>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</si>
  <si>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</si>
  <si>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</si>
  <si>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</si>
  <si>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</si>
  <si>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</si>
  <si>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</si>
  <si>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</si>
  <si>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</si>
  <si>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</si>
  <si>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</si>
  <si>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</si>
  <si>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</si>
  <si>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</si>
  <si>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</si>
  <si>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</si>
  <si>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</si>
  <si>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</si>
  <si>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</si>
  <si>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</si>
  <si>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</si>
  <si>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</si>
  <si>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</si>
  <si>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</si>
  <si>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</si>
  <si>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</si>
  <si>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</si>
  <si>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</si>
  <si>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</si>
  <si>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</si>
  <si>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</si>
  <si>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</si>
  <si>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</si>
  <si>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</si>
  <si>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</si>
  <si>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</si>
  <si>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</si>
  <si>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</si>
  <si>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</si>
  <si>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</si>
  <si>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</si>
  <si>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</si>
  <si>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</si>
  <si>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</si>
  <si>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</si>
  <si>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</si>
  <si>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</si>
  <si>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</si>
  <si>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</si>
  <si>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</si>
  <si>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</si>
  <si>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</si>
  <si>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</si>
  <si>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</si>
  <si>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</si>
  <si>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</si>
  <si>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</si>
  <si>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</si>
  <si>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</si>
  <si>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</si>
  <si>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</si>
  <si>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</si>
  <si>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</si>
  <si>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</si>
  <si>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</si>
  <si>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</si>
  <si>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</si>
  <si>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</si>
  <si>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</si>
  <si>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</si>
  <si>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</si>
  <si>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</si>
  <si>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</si>
  <si>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</si>
  <si>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</si>
  <si>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</si>
  <si>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</si>
  <si>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</si>
  <si>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</si>
  <si>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</si>
  <si>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</si>
  <si>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</si>
  <si>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</si>
  <si>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</si>
  <si>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</si>
  <si>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</si>
  <si>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</si>
  <si>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</si>
  <si>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</si>
  <si>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</si>
  <si>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</si>
  <si>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</si>
  <si>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</si>
  <si>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</si>
  <si>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</si>
  <si>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</si>
  <si>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</si>
  <si>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</si>
  <si>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</si>
  <si>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</si>
  <si>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</si>
  <si>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</si>
  <si>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</si>
  <si>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</si>
  <si>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</si>
  <si>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</si>
  <si>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</si>
  <si>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</si>
  <si>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</si>
  <si>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</si>
  <si>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</si>
  <si>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</si>
  <si>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</si>
  <si>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</si>
  <si>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</si>
  <si>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</si>
  <si>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</si>
  <si>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</si>
  <si>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</si>
  <si>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</si>
  <si>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</si>
  <si>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</si>
  <si>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</si>
  <si>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</si>
  <si>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</si>
  <si>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</si>
  <si>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</si>
  <si>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</si>
  <si>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</si>
  <si>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</si>
  <si>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</si>
  <si>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</si>
  <si>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</si>
  <si>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</si>
  <si>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</si>
  <si>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</si>
  <si>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</si>
  <si>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</si>
  <si>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</si>
  <si>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</si>
  <si>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</si>
  <si>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</si>
  <si>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</si>
  <si>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</si>
  <si>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</si>
  <si>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</si>
  <si>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</si>
  <si>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</si>
  <si>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</si>
  <si>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</si>
  <si>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</si>
  <si>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</si>
  <si>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</si>
  <si>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</si>
  <si>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</si>
  <si>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</si>
  <si>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</si>
  <si>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</si>
  <si>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</si>
  <si>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</si>
  <si>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</si>
  <si>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</si>
  <si>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</si>
  <si>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</si>
  <si>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</si>
  <si>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</si>
  <si>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</si>
  <si>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</si>
  <si>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</si>
  <si>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</si>
  <si>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</si>
  <si>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</si>
  <si>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</si>
  <si>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</si>
  <si>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</si>
  <si>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</si>
  <si>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</si>
  <si>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</si>
  <si>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</si>
  <si>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</si>
  <si>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</si>
  <si>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</si>
  <si>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</si>
  <si>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</si>
  <si>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</si>
  <si>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</si>
  <si>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</si>
  <si>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</si>
  <si>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</si>
  <si>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</si>
  <si>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</si>
  <si>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</si>
  <si>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</si>
  <si>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</si>
  <si>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</si>
  <si>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</si>
  <si>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</si>
  <si>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</si>
  <si>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</si>
  <si>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</si>
  <si>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</si>
  <si>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</si>
  <si>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</si>
  <si>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</si>
  <si>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</si>
  <si>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</si>
  <si>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</si>
  <si>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</si>
  <si>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</si>
  <si>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</si>
  <si>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</si>
  <si>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</si>
  <si>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</si>
  <si>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</si>
  <si>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</si>
  <si>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</si>
  <si>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</si>
  <si>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</si>
  <si>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</si>
  <si>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</si>
  <si>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</si>
  <si>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</si>
  <si>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</si>
  <si>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</si>
  <si>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</si>
  <si>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</si>
  <si>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</si>
  <si>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</si>
  <si>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</si>
  <si>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</si>
  <si>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</si>
  <si>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</si>
  <si>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</si>
  <si>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</si>
  <si>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</si>
  <si>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</si>
  <si>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</si>
  <si>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</si>
  <si>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</si>
  <si>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</si>
  <si>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</si>
  <si>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</si>
  <si>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</si>
  <si>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</si>
  <si>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</si>
  <si>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</si>
  <si>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</si>
  <si>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</si>
  <si>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</si>
  <si>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</si>
  <si>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</si>
  <si>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</si>
  <si>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</si>
  <si>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</si>
  <si>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</si>
  <si>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</si>
  <si>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</si>
  <si>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</si>
  <si>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</si>
  <si>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</si>
  <si>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</si>
  <si>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</si>
  <si>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</si>
  <si>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</si>
  <si>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</si>
  <si>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</si>
  <si>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</si>
  <si>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</si>
  <si>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</si>
  <si>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</si>
  <si>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</si>
  <si>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</si>
  <si>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</si>
  <si>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</si>
  <si>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</si>
  <si>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</si>
  <si>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</si>
  <si>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</si>
  <si>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</si>
  <si>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</si>
  <si>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</si>
  <si>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</si>
  <si>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</si>
  <si>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</si>
  <si>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</si>
  <si>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</si>
  <si>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</si>
  <si>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</si>
  <si>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</si>
  <si>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</si>
  <si>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</si>
  <si>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</si>
  <si>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</si>
  <si>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</si>
  <si>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</si>
  <si>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</si>
  <si>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</si>
  <si>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</si>
  <si>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</si>
  <si>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</si>
  <si>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</si>
  <si>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</si>
  <si>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</si>
  <si>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</si>
  <si>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</si>
  <si>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</si>
  <si>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</si>
  <si>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</si>
  <si>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</si>
  <si>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</si>
  <si>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</si>
  <si>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</si>
  <si>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</si>
  <si>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</si>
  <si>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</si>
  <si>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</si>
  <si>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</si>
  <si>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</si>
  <si>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</si>
  <si>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</si>
  <si>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</si>
  <si>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</si>
  <si>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</si>
  <si>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</si>
  <si>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</si>
  <si>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</si>
  <si>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</si>
  <si>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</si>
  <si>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</si>
  <si>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</si>
  <si>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</si>
  <si>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</si>
  <si>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</si>
  <si>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</si>
  <si>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</si>
  <si>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</si>
  <si>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</si>
  <si>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</si>
  <si>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</si>
  <si>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</si>
  <si>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</si>
  <si>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</si>
  <si>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</si>
  <si>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</si>
  <si>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</si>
  <si>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</si>
  <si>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</si>
  <si>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</si>
  <si>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</si>
  <si>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</si>
  <si>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</si>
  <si>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</si>
  <si>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</si>
  <si>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</si>
  <si>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</si>
  <si>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</si>
  <si>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</si>
  <si>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</si>
  <si>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</si>
  <si>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</si>
  <si>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</si>
  <si>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</si>
  <si>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</si>
  <si>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</si>
  <si>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</si>
  <si>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</si>
  <si>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</si>
  <si>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</si>
  <si>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</si>
  <si>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</si>
  <si>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</si>
  <si>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</si>
  <si>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</si>
  <si>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</si>
  <si>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</si>
  <si>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</si>
  <si>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</si>
  <si>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</si>
  <si>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</si>
  <si>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</si>
  <si>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</si>
  <si>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</si>
  <si>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</si>
  <si>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</si>
  <si>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</si>
  <si>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</si>
  <si>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</si>
  <si>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</si>
  <si>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</si>
  <si>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</si>
  <si>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</si>
  <si>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</si>
  <si>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</si>
  <si>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</si>
  <si>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</si>
  <si>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</si>
  <si>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</si>
  <si>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</si>
  <si>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</si>
  <si>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</si>
  <si>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</si>
  <si>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</si>
  <si>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</si>
  <si>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</si>
  <si>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</si>
  <si>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</si>
  <si>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</si>
  <si>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</si>
  <si>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</si>
  <si>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</si>
  <si>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</si>
  <si>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</si>
  <si>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</si>
  <si>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</si>
  <si>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</si>
  <si>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</si>
  <si>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</si>
  <si>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</si>
  <si>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</si>
  <si>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</si>
  <si>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</si>
  <si>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</si>
  <si>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</si>
  <si>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</si>
  <si>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</si>
  <si>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</si>
  <si>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</si>
  <si>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</si>
  <si>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</si>
  <si>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</si>
  <si>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</si>
  <si>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</si>
  <si>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</si>
  <si>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</si>
  <si>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</si>
  <si>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</si>
  <si>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</si>
  <si>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</si>
  <si>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</si>
  <si>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</si>
  <si>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</si>
  <si>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</si>
  <si>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</si>
  <si>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</si>
  <si>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</si>
  <si>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</si>
  <si>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</si>
  <si>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</si>
  <si>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</si>
  <si>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</si>
  <si>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</si>
  <si>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</si>
  <si>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</si>
  <si>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</si>
  <si>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</si>
  <si>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</si>
  <si>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</si>
  <si>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</si>
  <si>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</si>
  <si>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</si>
  <si>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</si>
  <si>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</si>
  <si>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</si>
  <si>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</si>
  <si>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</si>
  <si>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</si>
  <si>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</si>
  <si>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</si>
  <si>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</si>
  <si>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</si>
  <si>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</si>
  <si>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</si>
  <si>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</si>
  <si>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</si>
  <si>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</si>
  <si>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</si>
  <si>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</si>
  <si>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</si>
  <si>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</si>
  <si>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</si>
  <si>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</si>
  <si>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</si>
  <si>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</si>
  <si>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</si>
  <si>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</si>
  <si>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</si>
  <si>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</si>
  <si>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</si>
  <si>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</si>
  <si>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</si>
  <si>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</si>
  <si>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</si>
  <si>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</si>
  <si>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</si>
  <si>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</si>
  <si>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</si>
  <si>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</si>
  <si>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</si>
  <si>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</si>
  <si>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</si>
  <si>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</si>
  <si>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</si>
  <si>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</si>
  <si>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</si>
  <si>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</si>
  <si>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</si>
  <si>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</si>
  <si>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</si>
  <si>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</si>
  <si>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</si>
  <si>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</si>
  <si>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</si>
  <si>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</si>
  <si>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</si>
  <si>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</si>
  <si>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</si>
  <si>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</si>
  <si>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</si>
  <si>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</si>
  <si>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</si>
  <si>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</si>
  <si>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</si>
  <si>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</si>
  <si>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</si>
  <si>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</si>
  <si>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</si>
  <si>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</si>
  <si>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</si>
  <si>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</si>
  <si>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</si>
  <si>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</si>
  <si>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</si>
  <si>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</si>
  <si>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</si>
  <si>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</si>
  <si>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</si>
  <si>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</si>
  <si>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</si>
  <si>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</si>
  <si>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</si>
  <si>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</si>
  <si>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</si>
  <si>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</si>
  <si>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</si>
  <si>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</si>
  <si>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</si>
  <si>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</si>
  <si>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</si>
  <si>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</si>
  <si>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</si>
  <si>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</si>
  <si>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</si>
  <si>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</si>
  <si>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</si>
  <si>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</si>
  <si>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</si>
  <si>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</si>
  <si>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</si>
  <si>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</si>
  <si>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</si>
  <si>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</si>
  <si>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</si>
  <si>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</si>
  <si>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</si>
  <si>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</si>
  <si>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</si>
  <si>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</si>
  <si>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</si>
  <si>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</si>
  <si>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</si>
  <si>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</si>
  <si>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</si>
  <si>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</si>
  <si>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</si>
  <si>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</si>
  <si>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</si>
  <si>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</si>
  <si>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</si>
  <si>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</si>
  <si>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</si>
  <si>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</si>
  <si>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</si>
  <si>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</si>
  <si>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</si>
  <si>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</si>
  <si>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</si>
  <si>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</si>
  <si>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</si>
  <si>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</si>
  <si>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</si>
  <si>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</si>
  <si>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</si>
  <si>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</si>
  <si>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</si>
  <si>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</si>
  <si>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</si>
  <si>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</si>
  <si>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</si>
  <si>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</si>
  <si>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</si>
  <si>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</si>
  <si>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</si>
  <si>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</si>
  <si>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</si>
  <si>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</si>
  <si>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</si>
  <si>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</si>
  <si>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</si>
  <si>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</si>
  <si>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</si>
  <si>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</si>
  <si>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</si>
  <si>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</si>
  <si>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</si>
  <si>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</si>
  <si>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</si>
  <si>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</si>
  <si>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</si>
  <si>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</si>
  <si>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</si>
  <si>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</si>
  <si>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</si>
  <si>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</si>
  <si>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</si>
  <si>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</si>
  <si>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</si>
  <si>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</si>
  <si>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</si>
  <si>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</si>
  <si>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</si>
  <si>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</si>
  <si>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</si>
  <si>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</si>
  <si>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</si>
  <si>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</si>
  <si>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</si>
  <si>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</si>
  <si>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</si>
  <si>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</si>
  <si>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</si>
  <si>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</si>
  <si>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</si>
  <si>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</si>
  <si>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</si>
  <si>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</si>
  <si>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</si>
  <si>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</si>
  <si>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</si>
  <si>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</si>
  <si>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</si>
  <si>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</si>
  <si>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</si>
  <si>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</si>
  <si>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</si>
  <si>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</si>
  <si>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</si>
  <si>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</si>
  <si>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</si>
  <si>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</si>
  <si>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</si>
  <si>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</si>
  <si>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</si>
  <si>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</si>
  <si>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</si>
  <si>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</si>
  <si>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</si>
  <si>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</si>
  <si>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</si>
  <si>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</si>
  <si>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</si>
  <si>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</si>
  <si>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</si>
  <si>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</si>
  <si>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</si>
  <si>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</si>
  <si>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</si>
  <si>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</si>
  <si>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</si>
  <si>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</si>
  <si>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</si>
  <si>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</si>
  <si>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</si>
  <si>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</si>
  <si>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</si>
  <si>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</si>
  <si>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</si>
  <si>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</si>
  <si>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</si>
  <si>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</si>
  <si>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</si>
  <si>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</si>
  <si>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</si>
  <si>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</si>
  <si>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</si>
  <si>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</si>
  <si>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</si>
  <si>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</si>
  <si>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</si>
  <si>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</si>
  <si>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</si>
  <si>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</si>
  <si>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</si>
  <si>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</si>
  <si>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</si>
  <si>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</si>
  <si>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</si>
  <si>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</si>
  <si>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</si>
  <si>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</si>
  <si>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</si>
  <si>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</si>
  <si>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</si>
  <si>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</si>
  <si>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</si>
  <si>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</si>
  <si>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</si>
  <si>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</si>
  <si>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</si>
  <si>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</si>
  <si>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</si>
  <si>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</si>
  <si>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</si>
  <si>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</si>
  <si>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</si>
  <si>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</si>
  <si>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</si>
  <si>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</si>
  <si>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</si>
  <si>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</si>
  <si>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</si>
  <si>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</si>
  <si>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</si>
  <si>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</si>
  <si>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</si>
  <si>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</si>
  <si>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</si>
  <si>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</si>
  <si>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</si>
  <si>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</si>
  <si>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</si>
  <si>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</si>
  <si>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</si>
  <si>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</si>
  <si>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</si>
  <si>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</si>
  <si>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</si>
  <si>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</si>
  <si>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</si>
  <si>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</si>
  <si>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</si>
  <si>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</si>
  <si>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</si>
  <si>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</si>
  <si>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</si>
  <si>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</si>
  <si>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</si>
  <si>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</si>
  <si>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</si>
  <si>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</si>
  <si>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</si>
  <si>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</si>
  <si>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</si>
  <si>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</si>
  <si>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</si>
  <si>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</si>
  <si>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</si>
  <si>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</si>
  <si>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</si>
  <si>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</si>
  <si>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</si>
  <si>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</si>
  <si>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</si>
  <si>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</si>
  <si>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</si>
  <si>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</si>
  <si>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</si>
  <si>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</si>
  <si>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</si>
  <si>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</si>
  <si>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</si>
  <si>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</si>
  <si>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</si>
  <si>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</si>
  <si>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</si>
  <si>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</si>
  <si>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</si>
  <si>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</si>
  <si>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</si>
  <si>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</si>
  <si>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</si>
  <si>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</si>
  <si>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</si>
  <si>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</si>
  <si>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</si>
  <si>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</si>
  <si>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</si>
  <si>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</si>
  <si>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</si>
  <si>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</si>
  <si>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</si>
  <si>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</si>
  <si>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</si>
  <si>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</si>
  <si>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</si>
  <si>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</si>
  <si>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</si>
  <si>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</si>
  <si>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</si>
  <si>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</si>
  <si>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</si>
  <si>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</si>
  <si>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</si>
  <si>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</si>
  <si>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</si>
  <si>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</si>
  <si>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</si>
  <si>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</si>
  <si>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</si>
  <si>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</si>
  <si>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</si>
  <si>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</si>
  <si>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</si>
  <si>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</si>
  <si>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</si>
  <si>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</si>
  <si>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</si>
  <si>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</si>
  <si>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</si>
  <si>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</si>
  <si>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</si>
  <si>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</si>
  <si>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</si>
  <si>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</si>
  <si>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</si>
  <si>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</si>
  <si>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</si>
  <si>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</si>
  <si>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</si>
  <si>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</si>
  <si>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</si>
  <si>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</si>
  <si>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</si>
  <si>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</si>
  <si>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</si>
  <si>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</si>
  <si>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</si>
  <si>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</si>
  <si>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</si>
  <si>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</si>
  <si>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</si>
  <si>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</si>
  <si>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</si>
  <si>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</si>
  <si>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</si>
  <si>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</si>
  <si>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</si>
  <si>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</si>
  <si>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</si>
  <si>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</si>
  <si>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</si>
  <si>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</si>
  <si>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</si>
  <si>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</si>
  <si>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</si>
  <si>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</si>
  <si>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</si>
  <si>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</si>
  <si>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</si>
  <si>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</si>
  <si>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</si>
  <si>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</si>
  <si>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</si>
  <si>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</si>
  <si>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</si>
  <si>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</si>
  <si>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</si>
  <si>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</si>
  <si>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</si>
  <si>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</si>
  <si>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</si>
  <si>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</si>
  <si>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</si>
  <si>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</si>
  <si>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</si>
  <si>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</si>
  <si>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</si>
  <si>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</si>
  <si>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</si>
  <si>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</si>
  <si>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</si>
  <si>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</si>
  <si>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</si>
  <si>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</si>
  <si>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</si>
  <si>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</si>
  <si>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</si>
  <si>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</si>
  <si>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</si>
  <si>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</si>
  <si>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</si>
  <si>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</si>
  <si>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</si>
  <si>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</si>
  <si>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</si>
  <si>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</si>
  <si>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</si>
  <si>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</si>
  <si>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</si>
  <si>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</si>
  <si>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</si>
  <si>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</si>
  <si>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</si>
  <si>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</si>
  <si>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</si>
  <si>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</si>
  <si>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</si>
  <si>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</si>
  <si>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</si>
  <si>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</si>
  <si>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</si>
  <si>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</si>
  <si>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</si>
  <si>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</si>
  <si>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</si>
  <si>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</si>
  <si>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</si>
  <si>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</si>
  <si>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</si>
  <si>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</si>
  <si>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</si>
  <si>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</si>
  <si>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</si>
  <si>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</si>
  <si>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</si>
  <si>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</si>
  <si>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</si>
  <si>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</si>
  <si>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</si>
  <si>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</si>
  <si>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</si>
  <si>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</si>
  <si>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</si>
  <si>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</si>
  <si>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</si>
  <si>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</si>
  <si>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</si>
  <si>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</si>
  <si>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</si>
  <si>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</si>
  <si>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</si>
  <si>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</si>
  <si>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</si>
  <si>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</si>
  <si>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</si>
  <si>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</si>
  <si>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</si>
  <si>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</si>
  <si>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</si>
  <si>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</si>
  <si>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</si>
  <si>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</si>
  <si>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</si>
  <si>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</si>
  <si>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</si>
  <si>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</si>
  <si>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</si>
  <si>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</si>
  <si>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</si>
  <si>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</si>
  <si>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</si>
  <si>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</si>
  <si>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</si>
  <si>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</si>
  <si>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</si>
  <si>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</si>
  <si>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</si>
  <si>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</si>
  <si>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</si>
  <si>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</si>
  <si>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</si>
  <si>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</si>
  <si>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</si>
  <si>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</si>
  <si>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</si>
  <si>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</si>
  <si>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</si>
  <si>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</si>
  <si>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</si>
  <si>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</si>
  <si>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</si>
  <si>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</si>
  <si>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</si>
  <si>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</si>
  <si>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</si>
  <si>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</si>
  <si>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</si>
  <si>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</si>
  <si>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</si>
  <si>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</si>
  <si>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</si>
  <si>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</si>
  <si>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</si>
  <si>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</si>
  <si>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</si>
  <si>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</si>
  <si>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</si>
  <si>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</si>
  <si>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</si>
  <si>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</si>
  <si>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</si>
  <si>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</si>
  <si>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</si>
  <si>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</si>
  <si>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</si>
  <si>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</si>
  <si>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</si>
  <si>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</si>
  <si>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</si>
  <si>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</si>
  <si>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</si>
  <si>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</si>
  <si>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</si>
  <si>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</si>
  <si>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</si>
  <si>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</si>
  <si>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</si>
  <si>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</si>
  <si>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</si>
  <si>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</si>
  <si>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</si>
  <si>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</si>
  <si>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</si>
  <si>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</si>
  <si>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</si>
  <si>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</si>
  <si>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</si>
  <si>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</si>
  <si>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</si>
  <si>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</si>
  <si>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</si>
  <si>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</si>
  <si>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</si>
  <si>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</si>
  <si>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</si>
  <si>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</si>
  <si>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</si>
  <si>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</si>
  <si>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</si>
  <si>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</si>
  <si>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</si>
  <si>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</si>
  <si>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</si>
  <si>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</si>
  <si>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</si>
  <si>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</si>
  <si>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</si>
  <si>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</si>
  <si>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</si>
  <si>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</si>
  <si>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</si>
  <si>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</si>
  <si>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</si>
  <si>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</si>
  <si>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</si>
  <si>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</si>
  <si>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</si>
  <si>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</si>
  <si>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</si>
  <si>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</si>
  <si>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</si>
  <si>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</si>
  <si>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</si>
  <si>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</si>
  <si>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</si>
  <si>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</si>
  <si>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</si>
  <si>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</si>
  <si>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</si>
  <si>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</si>
  <si>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</si>
  <si>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</si>
  <si>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</si>
  <si>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</si>
  <si>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</si>
  <si>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</si>
  <si>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</si>
  <si>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</si>
  <si>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</si>
  <si>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</si>
  <si>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</si>
  <si>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</si>
  <si>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</si>
  <si>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</si>
  <si>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</si>
  <si>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</si>
  <si>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</si>
  <si>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</si>
  <si>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</si>
  <si>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</si>
  <si>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</si>
  <si>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</si>
  <si>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</si>
  <si>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</si>
  <si>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</si>
  <si>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</si>
  <si>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</si>
  <si>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</si>
  <si>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</si>
  <si>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</si>
  <si>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</si>
  <si>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</si>
  <si>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</si>
  <si>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</si>
  <si>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</si>
  <si>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</si>
  <si>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</si>
  <si>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</si>
  <si>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</si>
  <si>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</si>
  <si>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</si>
  <si>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</si>
  <si>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</si>
  <si>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</si>
  <si>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</si>
  <si>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</si>
  <si>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</si>
  <si>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</si>
  <si>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</si>
  <si>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</si>
  <si>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</si>
  <si>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</si>
  <si>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</si>
  <si>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</si>
  <si>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</si>
  <si>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</si>
  <si>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</si>
  <si>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</si>
  <si>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</si>
  <si>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</si>
  <si>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</si>
  <si>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</si>
  <si>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</si>
  <si>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</si>
  <si>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</si>
  <si>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</si>
  <si>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</si>
  <si>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</si>
  <si>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</si>
  <si>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</si>
  <si>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</si>
  <si>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</si>
  <si>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</si>
  <si>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</si>
  <si>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</si>
  <si>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</si>
  <si>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</si>
  <si>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</si>
  <si>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</si>
  <si>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</si>
  <si>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</si>
  <si>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</si>
  <si>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</si>
  <si>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</si>
  <si>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</si>
  <si>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</si>
  <si>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</si>
  <si>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</si>
  <si>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</si>
  <si>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</si>
  <si>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</si>
  <si>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</si>
  <si>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</si>
  <si>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</si>
  <si>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</si>
  <si>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</si>
  <si>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</si>
  <si>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</si>
  <si>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</si>
  <si>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</si>
  <si>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</si>
  <si>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</si>
  <si>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</si>
  <si>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</si>
  <si>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</si>
  <si>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</si>
  <si>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</si>
  <si>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</si>
  <si>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</si>
  <si>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</si>
  <si>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</si>
  <si>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</si>
  <si>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</si>
  <si>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</si>
  <si>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</si>
  <si>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</si>
  <si>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</si>
  <si>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</si>
  <si>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</si>
  <si>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</si>
  <si>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</si>
  <si>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</si>
  <si>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</si>
  <si>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</si>
  <si>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</si>
  <si>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</si>
  <si>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</si>
  <si>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</si>
  <si>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</si>
  <si>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</si>
  <si>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</si>
  <si>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</si>
  <si>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</si>
  <si>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</si>
  <si>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</si>
  <si>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</si>
  <si>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</si>
  <si>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</si>
  <si>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</si>
  <si>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</si>
  <si>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</si>
  <si>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</si>
  <si>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</si>
  <si>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</si>
  <si>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</si>
  <si>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</si>
  <si>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</si>
  <si>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</si>
  <si>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</si>
  <si>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</si>
  <si>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</si>
  <si>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</si>
  <si>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</si>
  <si>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</si>
  <si>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</si>
  <si>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</si>
  <si>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</si>
  <si>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</si>
  <si>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</si>
  <si>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</si>
  <si>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</si>
  <si>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</si>
  <si>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</si>
  <si>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</si>
  <si>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</si>
  <si>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</si>
  <si>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</si>
  <si>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</si>
  <si>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</si>
  <si>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</si>
  <si>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</si>
  <si>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</si>
  <si>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</si>
  <si>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</si>
  <si>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</si>
  <si>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</si>
  <si>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</si>
  <si>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</si>
  <si>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</si>
  <si>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</si>
  <si>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</si>
  <si>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</si>
  <si>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</si>
  <si>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</si>
  <si>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</si>
  <si>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</si>
  <si>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</si>
  <si>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</si>
  <si>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</si>
  <si>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</si>
  <si>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</si>
  <si>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</si>
  <si>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</si>
  <si>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</si>
  <si>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</si>
  <si>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</si>
  <si>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</si>
  <si>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</si>
  <si>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</si>
  <si>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</si>
  <si>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</si>
  <si>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</si>
  <si>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</si>
  <si>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</si>
  <si>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</si>
  <si>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</si>
  <si>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</si>
  <si>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</si>
  <si>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</si>
  <si>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</si>
  <si>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</si>
  <si>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</si>
  <si>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</si>
  <si>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</si>
  <si>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</si>
  <si>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</si>
  <si>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</si>
  <si>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</si>
  <si>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</si>
  <si>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</si>
  <si>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</si>
  <si>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</si>
  <si>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</si>
  <si>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</si>
  <si>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</si>
  <si>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</si>
  <si>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</si>
  <si>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</si>
  <si>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</si>
  <si>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</si>
  <si>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</si>
  <si>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</si>
  <si>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</si>
  <si>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</si>
  <si>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</si>
  <si>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</si>
  <si>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</si>
  <si>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</si>
  <si>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</si>
  <si>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</si>
  <si>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</si>
  <si>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</si>
  <si>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</si>
  <si>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</si>
  <si>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</si>
  <si>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</si>
  <si>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</si>
  <si>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</si>
  <si>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</si>
  <si>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</si>
  <si>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</si>
  <si>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</si>
  <si>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</si>
  <si>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</si>
  <si>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</si>
  <si>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</si>
  <si>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</si>
  <si>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</si>
  <si>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</si>
  <si>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</si>
  <si>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</si>
  <si>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</si>
  <si>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</si>
  <si>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</si>
  <si>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</si>
  <si>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</si>
  <si>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</si>
  <si>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</si>
  <si>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</si>
  <si>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</si>
  <si>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</si>
  <si>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</si>
  <si>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</si>
  <si>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</si>
  <si>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</si>
  <si>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</si>
  <si>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</si>
  <si>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</si>
  <si>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</si>
  <si>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</si>
  <si>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</si>
  <si>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</si>
  <si>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</si>
  <si>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</si>
  <si>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</si>
  <si>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</si>
  <si>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</si>
  <si>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</si>
  <si>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</si>
  <si>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</si>
  <si>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</si>
  <si>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</si>
  <si>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</si>
  <si>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</si>
  <si>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</si>
  <si>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</si>
  <si>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</si>
  <si>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</si>
  <si>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</si>
  <si>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</si>
  <si>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</si>
  <si>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</si>
  <si>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</si>
  <si>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</si>
  <si>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</si>
  <si>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</si>
  <si>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</si>
  <si>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</si>
  <si>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</si>
  <si>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</si>
  <si>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</si>
  <si>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</si>
  <si>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</si>
  <si>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</si>
  <si>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</si>
  <si>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</si>
  <si>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</si>
  <si>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</si>
  <si>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</si>
  <si>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</si>
  <si>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</si>
  <si>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</si>
  <si>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</si>
  <si>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</si>
  <si>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</si>
  <si>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</si>
  <si>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</si>
  <si>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</si>
  <si>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</si>
  <si>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</si>
  <si>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</si>
  <si>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</si>
  <si>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</si>
  <si>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</si>
  <si>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</si>
  <si>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</si>
  <si>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</si>
  <si>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</si>
  <si>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</si>
  <si>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</si>
  <si>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</si>
  <si>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</si>
  <si>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</si>
  <si>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</si>
  <si>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</si>
  <si>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</si>
  <si>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</si>
  <si>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</si>
  <si>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</si>
  <si>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</si>
  <si>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</si>
  <si>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</si>
  <si>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</si>
  <si>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</si>
  <si>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</si>
  <si>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</si>
  <si>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</si>
  <si>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</si>
  <si>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</si>
  <si>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</si>
  <si>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</si>
  <si>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</si>
  <si>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</si>
  <si>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</si>
  <si>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</si>
  <si>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</si>
  <si>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</si>
  <si>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</si>
  <si>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</si>
  <si>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</si>
  <si>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</si>
  <si>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</si>
  <si>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</si>
  <si>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</si>
  <si>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</si>
  <si>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</si>
  <si>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</si>
  <si>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</si>
  <si>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</si>
  <si>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</si>
  <si>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</si>
  <si>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</si>
  <si>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</si>
  <si>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</si>
  <si>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</si>
  <si>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</si>
  <si>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</si>
  <si>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</si>
  <si>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</si>
  <si>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</si>
  <si>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</si>
  <si>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</si>
  <si>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</si>
  <si>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</si>
  <si>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</si>
  <si>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</si>
  <si>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</si>
  <si>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</si>
  <si>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</si>
  <si>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</si>
  <si>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</si>
  <si>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</si>
  <si>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</si>
  <si>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</si>
  <si>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</si>
  <si>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</si>
  <si>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</si>
  <si>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</si>
  <si>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</si>
  <si>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</si>
  <si>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</si>
  <si>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</si>
  <si>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</si>
  <si>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</si>
  <si>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</si>
  <si>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</si>
  <si>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</si>
  <si>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</si>
  <si>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</si>
  <si>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</si>
  <si>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</si>
  <si>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</si>
  <si>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</si>
  <si>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</si>
  <si>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</si>
  <si>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</si>
  <si>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</si>
  <si>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</si>
  <si>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</si>
  <si>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</si>
  <si>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</si>
  <si>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</si>
  <si>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</si>
  <si>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</si>
  <si>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</si>
  <si>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</si>
  <si>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</si>
  <si>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</si>
  <si>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</si>
  <si>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</si>
  <si>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</si>
  <si>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</si>
  <si>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</si>
  <si>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</si>
  <si>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</si>
  <si>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</si>
  <si>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</si>
  <si>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</si>
  <si>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</si>
  <si>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</si>
  <si>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</si>
  <si>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</si>
  <si>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</si>
  <si>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</si>
  <si>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</si>
  <si>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</si>
  <si>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</si>
  <si>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</si>
  <si>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</si>
  <si>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</si>
  <si>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</si>
  <si>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</si>
  <si>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</si>
  <si>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</si>
  <si>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</si>
  <si>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</si>
  <si>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</si>
  <si>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</si>
  <si>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</si>
  <si>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</si>
  <si>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</si>
  <si>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</si>
  <si>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</si>
  <si>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</si>
  <si>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</si>
  <si>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</si>
  <si>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</si>
  <si>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</si>
  <si>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</si>
  <si>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</si>
  <si>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</si>
  <si>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</si>
  <si>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</si>
  <si>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</si>
  <si>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</si>
  <si>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</si>
  <si>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</si>
  <si>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</si>
  <si>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</si>
  <si>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</si>
  <si>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</si>
  <si>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</si>
  <si>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</si>
  <si>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</si>
  <si>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</si>
  <si>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</si>
  <si>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</si>
  <si>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</si>
  <si>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</si>
  <si>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</si>
  <si>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</si>
  <si>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</si>
  <si>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</si>
  <si>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</si>
  <si>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</si>
  <si>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</si>
  <si>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</si>
  <si>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</si>
  <si>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</si>
  <si>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</si>
  <si>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</si>
  <si>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</si>
  <si>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</si>
  <si>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</si>
  <si>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</si>
  <si>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</si>
  <si>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</si>
  <si>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</si>
  <si>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</si>
  <si>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</si>
  <si>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</si>
  <si>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</si>
  <si>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</si>
  <si>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</si>
  <si>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</si>
  <si>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</si>
  <si>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</si>
  <si>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</si>
  <si>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</si>
  <si>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</si>
  <si>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</si>
  <si>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</si>
  <si>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</si>
  <si>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</si>
  <si>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</si>
  <si>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</si>
  <si>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</si>
  <si>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</si>
  <si>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</si>
  <si>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</si>
  <si>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</si>
  <si>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</si>
  <si>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</si>
  <si>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</si>
  <si>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</si>
  <si>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</si>
  <si>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</si>
  <si>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</si>
  <si>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</si>
  <si>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</si>
  <si>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</si>
  <si>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</si>
  <si>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</si>
  <si>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</si>
  <si>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</si>
  <si>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</si>
  <si>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</si>
  <si>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</si>
  <si>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</si>
  <si>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</si>
  <si>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</si>
  <si>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</si>
  <si>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</si>
  <si>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</si>
  <si>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</si>
  <si>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</si>
  <si>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</si>
  <si>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</si>
  <si>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</si>
  <si>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</si>
  <si>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</si>
  <si>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</si>
  <si>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</si>
  <si>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</si>
  <si>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</si>
  <si>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</si>
  <si>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</si>
  <si>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</si>
  <si>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</si>
  <si>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</si>
  <si>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</si>
  <si>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</si>
  <si>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</si>
  <si>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</si>
  <si>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</si>
  <si>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</si>
  <si>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</si>
  <si>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</si>
  <si>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</si>
  <si>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</si>
  <si>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</si>
  <si>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</si>
  <si>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</si>
  <si>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</si>
  <si>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</si>
  <si>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</si>
  <si>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</si>
  <si>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</si>
  <si>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</si>
  <si>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</si>
  <si>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</si>
  <si>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</si>
  <si>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</si>
  <si>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</si>
  <si>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</si>
  <si>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</si>
  <si>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</si>
  <si>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</si>
  <si>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</si>
  <si>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</si>
  <si>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</si>
  <si>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</si>
  <si>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</si>
  <si>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</si>
  <si>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</si>
  <si>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</si>
  <si>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</si>
  <si>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</si>
  <si>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</si>
  <si>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</si>
  <si>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</si>
  <si>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</si>
  <si>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</si>
  <si>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</si>
  <si>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</si>
  <si>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</si>
  <si>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</si>
  <si>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</si>
  <si>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</si>
  <si>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</si>
  <si>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</si>
  <si>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</si>
  <si>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</si>
  <si>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</si>
  <si>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</si>
  <si>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</si>
  <si>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</si>
  <si>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</si>
  <si>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</si>
  <si>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</si>
  <si>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</si>
  <si>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</si>
  <si>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</si>
  <si>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</si>
  <si>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</si>
  <si>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</si>
  <si>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</si>
  <si>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</si>
  <si>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</si>
  <si>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</si>
  <si>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</si>
  <si>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</si>
  <si>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</si>
  <si>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</si>
  <si>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</si>
  <si>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</si>
  <si>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</si>
  <si>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</si>
  <si>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</si>
  <si>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</si>
  <si>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</si>
  <si>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</si>
  <si>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</si>
  <si>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</si>
  <si>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</si>
  <si>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</si>
  <si>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</si>
  <si>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</si>
  <si>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</si>
  <si>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</si>
  <si>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</si>
  <si>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</si>
  <si>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</si>
  <si>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</si>
  <si>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</si>
  <si>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</si>
  <si>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</si>
  <si>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</si>
  <si>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</si>
  <si>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</si>
  <si>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</si>
  <si>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</si>
  <si>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</si>
  <si>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</si>
  <si>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</si>
  <si>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</si>
  <si>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</si>
  <si>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</si>
  <si>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</si>
  <si>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</si>
  <si>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</si>
  <si>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</si>
  <si>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</si>
  <si>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</si>
  <si>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</si>
  <si>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</si>
  <si>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</si>
  <si>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</si>
  <si>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</si>
  <si>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</si>
  <si>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</si>
  <si>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</si>
  <si>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</si>
  <si>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</si>
  <si>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</si>
  <si>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</si>
  <si>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</si>
  <si>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</si>
  <si>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</si>
  <si>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</si>
  <si>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</si>
  <si>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</si>
  <si>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</si>
  <si>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</si>
  <si>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</si>
  <si>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</si>
  <si>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</si>
  <si>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</si>
  <si>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</si>
  <si>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</si>
  <si>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</si>
  <si>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</si>
  <si>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</si>
  <si>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</si>
  <si>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</si>
  <si>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</si>
  <si>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</si>
  <si>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</si>
  <si>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</si>
  <si>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</si>
  <si>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</si>
  <si>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</si>
  <si>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</si>
  <si>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</si>
  <si>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</si>
  <si>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</si>
  <si>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</si>
  <si>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</si>
  <si>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</si>
  <si>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</si>
  <si>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</si>
  <si>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</si>
  <si>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</si>
  <si>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</si>
  <si>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</si>
  <si>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</si>
  <si>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</si>
  <si>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</si>
  <si>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</si>
  <si>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</si>
  <si>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</si>
  <si>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</si>
  <si>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</si>
  <si>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</si>
  <si>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</si>
  <si>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</si>
  <si>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</si>
  <si>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</si>
  <si>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</si>
  <si>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</si>
  <si>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</si>
  <si>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</si>
  <si>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</si>
  <si>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</si>
  <si>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</si>
  <si>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</si>
  <si>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</si>
  <si>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</si>
  <si>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</si>
  <si>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</si>
  <si>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</si>
  <si>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</si>
  <si>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</si>
  <si>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</si>
  <si>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</si>
  <si>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</si>
  <si>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</si>
  <si>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</si>
  <si>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</si>
  <si>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</si>
  <si>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</si>
  <si>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</si>
  <si>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</si>
  <si>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</si>
  <si>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</si>
  <si>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</si>
  <si>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</si>
  <si>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</si>
  <si>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</si>
  <si>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</si>
  <si>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</si>
  <si>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</si>
  <si>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</si>
  <si>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</si>
  <si>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</si>
  <si>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</si>
  <si>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</si>
  <si>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</si>
  <si>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</si>
  <si>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</si>
  <si>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</si>
  <si>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</si>
  <si>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</si>
  <si>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</si>
  <si>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</si>
  <si>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</si>
  <si>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</si>
  <si>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</si>
  <si>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</si>
  <si>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</si>
  <si>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</si>
  <si>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</si>
  <si>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</si>
  <si>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</si>
  <si>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</si>
  <si>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</si>
  <si>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</si>
  <si>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</si>
  <si>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</si>
  <si>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</si>
  <si>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</si>
  <si>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</si>
  <si>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</si>
  <si>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</si>
  <si>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</si>
  <si>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</si>
  <si>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</si>
  <si>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</si>
  <si>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</si>
  <si>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</si>
  <si>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</si>
  <si>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</si>
  <si>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</si>
  <si>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</si>
  <si>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</si>
  <si>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</si>
  <si>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</si>
  <si>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</si>
  <si>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</si>
  <si>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</si>
  <si>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</si>
  <si>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</si>
  <si>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</si>
  <si>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</si>
  <si>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</si>
  <si>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</si>
  <si>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</si>
  <si>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</si>
  <si>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</si>
  <si>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</si>
  <si>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</si>
  <si>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</si>
  <si>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</si>
  <si>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</si>
  <si>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</si>
  <si>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</si>
  <si>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</si>
  <si>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</si>
  <si>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</si>
  <si>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</si>
  <si>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</si>
  <si>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</si>
  <si>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</si>
  <si>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</si>
  <si>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</si>
  <si>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</si>
  <si>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</si>
  <si>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</si>
  <si>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</si>
  <si>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</si>
  <si>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</si>
  <si>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</si>
  <si>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</si>
  <si>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</si>
  <si>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</si>
  <si>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</si>
  <si>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</si>
  <si>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</si>
  <si>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</si>
  <si>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</si>
  <si>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</si>
  <si>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</si>
  <si>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</si>
  <si>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</si>
  <si>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</si>
  <si>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</si>
  <si>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</si>
  <si>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</si>
  <si>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</si>
  <si>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</si>
  <si>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</si>
  <si>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</si>
  <si>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</si>
  <si>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</si>
  <si>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</si>
  <si>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</si>
  <si>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</si>
  <si>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</si>
  <si>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</si>
  <si>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</si>
  <si>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</si>
  <si>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</si>
  <si>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</si>
  <si>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</si>
  <si>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</si>
  <si>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</si>
  <si>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</si>
  <si>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</si>
  <si>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</si>
  <si>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</si>
  <si>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</si>
  <si>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</si>
  <si>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</si>
  <si>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</si>
  <si>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</si>
  <si>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</si>
  <si>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</si>
  <si>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</si>
  <si>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</si>
  <si>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</si>
  <si>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</si>
  <si>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</si>
  <si>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</si>
  <si>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</si>
  <si>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</si>
  <si>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</si>
  <si>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</si>
  <si>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</si>
  <si>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</si>
  <si>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</si>
  <si>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</si>
  <si>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</si>
  <si>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</si>
  <si>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</si>
  <si>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</si>
  <si>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</si>
  <si>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</si>
  <si>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</si>
  <si>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</si>
  <si>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</si>
  <si>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</si>
  <si>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</si>
  <si>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</si>
  <si>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</si>
  <si>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</si>
  <si>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</si>
  <si>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</si>
  <si>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</si>
  <si>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</si>
  <si>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</si>
  <si>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</si>
  <si>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</si>
  <si>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</si>
  <si>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</si>
  <si>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</si>
  <si>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</si>
  <si>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</si>
  <si>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</si>
  <si>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</si>
  <si>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</si>
  <si>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</si>
  <si>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</si>
  <si>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</si>
  <si>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</si>
  <si>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</si>
  <si>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</si>
  <si>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</si>
  <si>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</si>
  <si>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</si>
  <si>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</si>
  <si>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</si>
  <si>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</si>
  <si>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</si>
  <si>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</si>
  <si>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</si>
  <si>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</si>
  <si>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</si>
  <si>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</si>
  <si>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</si>
  <si>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</si>
  <si>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</si>
  <si>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</si>
  <si>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</si>
  <si>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</si>
  <si>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</si>
  <si>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</si>
  <si>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</si>
  <si>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</si>
  <si>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</si>
  <si>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</si>
  <si>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</si>
  <si>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</si>
  <si>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</si>
  <si>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</si>
  <si>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</si>
  <si>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</si>
  <si>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</si>
  <si>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</si>
  <si>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</si>
  <si>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</si>
  <si>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</si>
  <si>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</si>
  <si>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</si>
  <si>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</si>
  <si>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</si>
  <si>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</si>
  <si>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</si>
  <si>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</si>
  <si>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</si>
  <si>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</si>
  <si>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</si>
  <si>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</si>
  <si>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</si>
  <si>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</si>
  <si>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</si>
  <si>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</si>
  <si>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</si>
  <si>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</si>
  <si>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</si>
  <si>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</si>
  <si>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</si>
  <si>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</si>
  <si>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</si>
  <si>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</si>
  <si>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</si>
  <si>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</si>
  <si>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</si>
  <si>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</si>
  <si>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</si>
  <si>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</si>
  <si>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</si>
  <si>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</si>
  <si>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</si>
  <si>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</si>
  <si>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</si>
  <si>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</si>
  <si>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</si>
  <si>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</si>
  <si>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</si>
  <si>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</si>
  <si>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</si>
  <si>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</si>
  <si>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</si>
  <si>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</si>
  <si>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</si>
  <si>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</si>
  <si>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</si>
  <si>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</si>
  <si>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</si>
  <si>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</si>
  <si>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</si>
  <si>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</si>
  <si>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</si>
  <si>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</si>
  <si>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</si>
  <si>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</si>
  <si>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</si>
  <si>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</si>
  <si>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</si>
  <si>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</si>
  <si>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</si>
  <si>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</si>
  <si>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</si>
  <si>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</si>
  <si>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</si>
  <si>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</si>
  <si>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</si>
  <si>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</si>
  <si>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</si>
  <si>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</si>
  <si>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</si>
  <si>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</si>
  <si>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</si>
  <si>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</si>
  <si>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</si>
  <si>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</si>
  <si>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</si>
  <si>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</si>
  <si>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</si>
  <si>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</si>
  <si>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</si>
  <si>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</si>
  <si>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</si>
  <si>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</si>
  <si>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</si>
  <si>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</si>
  <si>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</si>
  <si>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</si>
  <si>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</si>
  <si>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</si>
  <si>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</si>
  <si>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</si>
  <si>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</si>
  <si>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</si>
  <si>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</si>
  <si>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</si>
  <si>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</si>
  <si>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</si>
  <si>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</si>
  <si>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</si>
  <si>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</si>
  <si>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</si>
  <si>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</si>
  <si>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</si>
  <si>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</si>
  <si>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</si>
  <si>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</si>
  <si>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</si>
  <si>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</si>
  <si>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</si>
  <si>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</si>
  <si>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</si>
  <si>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</si>
  <si>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</si>
  <si>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</si>
  <si>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</si>
  <si>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</si>
  <si>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</si>
  <si>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</si>
  <si>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</si>
  <si>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</si>
  <si>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</si>
  <si>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</si>
  <si>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</si>
  <si>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</si>
  <si>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</si>
  <si>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</si>
  <si>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</si>
  <si>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</si>
  <si>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</si>
  <si>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</si>
  <si>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</si>
  <si>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</si>
  <si>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</si>
  <si>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</si>
  <si>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</si>
  <si>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</si>
  <si>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</si>
  <si>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</si>
  <si>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</si>
  <si>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</si>
  <si>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</si>
  <si>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</si>
  <si>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</si>
  <si>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</si>
  <si>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</si>
  <si>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</si>
  <si>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</si>
  <si>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</si>
  <si>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</si>
  <si>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</si>
  <si>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</si>
  <si>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</si>
  <si>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</si>
  <si>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</si>
  <si>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</si>
  <si>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</si>
  <si>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</si>
  <si>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</si>
  <si>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</si>
  <si>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</si>
  <si>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</si>
  <si>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</si>
  <si>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</si>
  <si>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</si>
  <si>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</si>
  <si>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</si>
  <si>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</si>
  <si>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</si>
  <si>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</si>
  <si>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</si>
  <si>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</si>
  <si>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</si>
  <si>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</si>
  <si>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</si>
  <si>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</si>
  <si>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</si>
  <si>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</si>
  <si>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</si>
  <si>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</si>
  <si>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</si>
  <si>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</si>
  <si>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</si>
  <si>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</si>
  <si>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</si>
  <si>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</si>
  <si>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</si>
  <si>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</si>
  <si>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</si>
  <si>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</si>
  <si>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</si>
  <si>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</si>
  <si>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</si>
  <si>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</si>
  <si>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</si>
  <si>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</si>
  <si>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</si>
  <si>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</si>
  <si>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</si>
  <si>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</si>
  <si>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</si>
  <si>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</si>
  <si>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</si>
  <si>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</si>
  <si>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</si>
  <si>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</si>
  <si>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</si>
  <si>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</si>
  <si>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</si>
  <si>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</si>
  <si>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</si>
  <si>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</si>
  <si>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</si>
  <si>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</si>
  <si>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</si>
  <si>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</si>
  <si>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</si>
  <si>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</si>
  <si>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</si>
  <si>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</si>
  <si>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</si>
  <si>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</si>
  <si>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</si>
  <si>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</si>
  <si>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</si>
  <si>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</si>
  <si>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</si>
  <si>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</si>
  <si>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</si>
  <si>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</si>
  <si>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</si>
  <si>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</si>
  <si>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</si>
  <si>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</si>
  <si>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</si>
  <si>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</si>
  <si>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</si>
  <si>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</si>
  <si>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</si>
  <si>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</si>
  <si>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</si>
  <si>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</si>
  <si>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</si>
  <si>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</si>
  <si>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</si>
  <si>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</si>
  <si>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</si>
  <si>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</si>
  <si>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</si>
  <si>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</si>
  <si>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</si>
  <si>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</si>
  <si>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</si>
  <si>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</si>
  <si>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</si>
  <si>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</si>
  <si>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</si>
  <si>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</si>
  <si>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</si>
  <si>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</si>
  <si>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</si>
  <si>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</si>
  <si>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</si>
  <si>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</si>
  <si>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</si>
  <si>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</si>
  <si>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</si>
  <si>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</si>
  <si>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</si>
  <si>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</si>
  <si>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</si>
  <si>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</si>
  <si>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</si>
  <si>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</si>
  <si>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</si>
  <si>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</si>
  <si>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</si>
  <si>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</si>
  <si>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</si>
  <si>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</si>
  <si>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</si>
  <si>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</si>
  <si>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</si>
  <si>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</si>
  <si>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</si>
  <si>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</si>
  <si>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</si>
  <si>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</si>
  <si>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</si>
  <si>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</si>
  <si>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</si>
  <si>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</si>
  <si>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</si>
  <si>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</si>
  <si>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</si>
  <si>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</si>
  <si>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</si>
  <si>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</si>
  <si>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</si>
  <si>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</si>
  <si>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</si>
  <si>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</si>
  <si>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</si>
  <si>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</si>
  <si>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</si>
  <si>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</si>
  <si>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</si>
  <si>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</si>
  <si>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</si>
  <si>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</si>
  <si>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</si>
  <si>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</si>
  <si>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</si>
  <si>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</si>
  <si>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</si>
  <si>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</si>
  <si>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</si>
  <si>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</si>
  <si>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</si>
  <si>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</si>
  <si>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</si>
  <si>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</si>
  <si>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</si>
  <si>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</si>
  <si>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</si>
  <si>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</si>
  <si>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</si>
  <si>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</si>
  <si>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</si>
  <si>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</si>
  <si>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</si>
  <si>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</si>
  <si>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</si>
  <si>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</si>
  <si>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</si>
  <si>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</si>
  <si>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</si>
  <si>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</si>
  <si>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</si>
  <si>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</si>
  <si>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</si>
  <si>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</si>
  <si>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</si>
  <si>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</si>
  <si>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</si>
  <si>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</si>
  <si>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</si>
  <si>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</si>
  <si>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</si>
  <si>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</si>
  <si>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</si>
  <si>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</si>
  <si>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</si>
  <si>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</si>
  <si>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</si>
  <si>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</si>
  <si>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</si>
  <si>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</si>
  <si>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</si>
  <si>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</si>
  <si>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</si>
  <si>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</si>
  <si>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</si>
  <si>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</si>
  <si>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</si>
  <si>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</si>
  <si>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</si>
  <si>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</si>
  <si>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</si>
  <si>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</si>
  <si>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</si>
  <si>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</si>
  <si>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</si>
  <si>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</si>
  <si>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</si>
  <si>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</si>
  <si>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</si>
  <si>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</si>
  <si>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</si>
  <si>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</si>
  <si>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</si>
  <si>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</si>
  <si>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</si>
  <si>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</si>
  <si>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</si>
  <si>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</si>
  <si>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</si>
  <si>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</si>
  <si>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</si>
  <si>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</si>
  <si>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</si>
  <si>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</si>
  <si>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</si>
  <si>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</si>
  <si>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</si>
  <si>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</si>
  <si>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</si>
  <si>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</si>
  <si>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</si>
  <si>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</si>
  <si>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</si>
  <si>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</si>
  <si>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</si>
  <si>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</si>
  <si>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</si>
  <si>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</si>
  <si>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</si>
  <si>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</si>
  <si>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</si>
  <si>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</si>
  <si>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</si>
  <si>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</si>
  <si>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</si>
  <si>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</si>
  <si>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</si>
  <si>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</si>
  <si>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</si>
  <si>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</si>
  <si>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</si>
  <si>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</si>
  <si>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</si>
  <si>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</si>
  <si>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</si>
  <si>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</si>
  <si>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</si>
  <si>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</si>
  <si>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</si>
  <si>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</si>
  <si>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</si>
  <si>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</si>
  <si>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</si>
  <si>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</si>
  <si>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</si>
  <si>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</si>
  <si>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</si>
  <si>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</si>
  <si>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</si>
  <si>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</si>
  <si>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</si>
  <si>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</si>
  <si>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</si>
  <si>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</si>
  <si>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</si>
  <si>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</si>
  <si>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</si>
  <si>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</si>
  <si>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</si>
  <si>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</si>
  <si>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</si>
  <si>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</si>
  <si>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</si>
  <si>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</si>
  <si>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</si>
  <si>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</si>
  <si>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</si>
  <si>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</si>
  <si>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</si>
  <si>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</si>
  <si>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</si>
  <si>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</si>
  <si>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</si>
  <si>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</si>
  <si>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</si>
  <si>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</si>
  <si>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</si>
  <si>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</si>
  <si>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</si>
  <si>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</si>
  <si>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</si>
  <si>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</si>
  <si>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</si>
  <si>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</si>
  <si>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</si>
  <si>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</si>
  <si>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</si>
  <si>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</si>
  <si>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</si>
  <si>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</si>
  <si>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</si>
  <si>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</si>
  <si>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</si>
  <si>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</si>
  <si>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</si>
  <si>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</si>
  <si>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</si>
  <si>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</si>
  <si>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</si>
  <si>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</si>
  <si>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</si>
  <si>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</si>
  <si>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</si>
  <si>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</si>
  <si>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</si>
  <si>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</si>
  <si>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</si>
  <si>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</si>
  <si>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</si>
  <si>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</si>
  <si>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</si>
  <si>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</si>
  <si>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</si>
  <si>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</si>
  <si>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</si>
  <si>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</si>
  <si>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</si>
  <si>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</si>
  <si>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</si>
  <si>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</si>
  <si>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</si>
  <si>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</si>
  <si>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</si>
  <si>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</si>
  <si>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</si>
  <si>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</si>
  <si>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</si>
  <si>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</si>
  <si>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</si>
  <si>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</si>
  <si>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</si>
  <si>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</si>
  <si>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</si>
  <si>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</si>
  <si>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</si>
  <si>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</si>
  <si>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</si>
  <si>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</si>
  <si>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</si>
  <si>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</si>
  <si>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</si>
  <si>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</si>
  <si>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</si>
  <si>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</si>
  <si>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</si>
  <si>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</si>
  <si>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</si>
  <si>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</si>
  <si>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</si>
  <si>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</si>
  <si>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</si>
  <si>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</si>
  <si>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</si>
  <si>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</si>
  <si>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</si>
  <si>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</si>
  <si>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</si>
  <si>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</si>
  <si>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</si>
  <si>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</si>
  <si>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</si>
  <si>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</si>
  <si>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</si>
  <si>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</si>
  <si>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</si>
  <si>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</si>
  <si>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</si>
  <si>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</si>
  <si>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</si>
  <si>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</si>
  <si>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</si>
  <si>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</si>
  <si>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</si>
  <si>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</si>
  <si>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</si>
  <si>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</si>
  <si>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</si>
  <si>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</si>
  <si>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</si>
  <si>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</si>
  <si>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</si>
  <si>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</si>
  <si>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</si>
  <si>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</si>
  <si>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</si>
  <si>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</si>
  <si>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</si>
  <si>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</si>
  <si>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</si>
  <si>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</si>
  <si>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</si>
  <si>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</si>
  <si>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</si>
  <si>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</si>
  <si>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</si>
  <si>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</si>
  <si>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</si>
  <si>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</si>
  <si>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</si>
  <si>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</si>
  <si>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</si>
  <si>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</si>
  <si>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</si>
  <si>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</si>
  <si>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</si>
  <si>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</si>
  <si>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</si>
  <si>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</si>
  <si>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</si>
  <si>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</si>
  <si>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</si>
  <si>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</si>
  <si>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</si>
  <si>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</si>
  <si>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</si>
  <si>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</si>
  <si>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</si>
  <si>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</si>
  <si>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</si>
  <si>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</si>
  <si>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</si>
  <si>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</si>
  <si>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</si>
  <si>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</si>
  <si>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</si>
  <si>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</si>
  <si>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</si>
  <si>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</si>
  <si>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</si>
  <si>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</si>
  <si>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</si>
  <si>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</si>
  <si>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</si>
  <si>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</si>
  <si>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</si>
  <si>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</si>
  <si>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</si>
  <si>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</si>
  <si>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</si>
  <si>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</si>
  <si>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</si>
  <si>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</si>
  <si>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</si>
  <si>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</si>
  <si>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</si>
  <si>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</si>
  <si>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</si>
  <si>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</si>
  <si>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</si>
  <si>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</si>
  <si>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</si>
  <si>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</si>
  <si>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</si>
  <si>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</si>
  <si>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</si>
  <si>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</si>
  <si>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</si>
  <si>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</si>
  <si>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</si>
  <si>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</si>
  <si>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</si>
  <si>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</si>
  <si>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</si>
  <si>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</si>
  <si>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</si>
  <si>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</si>
  <si>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</si>
  <si>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</si>
  <si>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</si>
  <si>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</si>
  <si>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</si>
  <si>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</si>
  <si>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</si>
  <si>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</si>
  <si>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</si>
  <si>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</si>
  <si>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</si>
  <si>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</si>
  <si>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</si>
  <si>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</si>
  <si>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</si>
  <si>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</si>
  <si>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</si>
  <si>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</si>
  <si>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</si>
  <si>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</si>
  <si>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</si>
  <si>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</si>
  <si>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</si>
  <si>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</si>
  <si>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</si>
  <si>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</si>
  <si>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</si>
  <si>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</si>
  <si>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</si>
  <si>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</si>
  <si>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</si>
  <si>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</si>
  <si>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</si>
  <si>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</si>
  <si>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</si>
  <si>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</si>
  <si>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</si>
  <si>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</si>
  <si>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</si>
  <si>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</si>
  <si>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</si>
  <si>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</si>
  <si>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</si>
  <si>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</si>
  <si>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</si>
  <si>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</si>
  <si>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</si>
  <si>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</si>
  <si>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</si>
  <si>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</si>
  <si>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</si>
  <si>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</si>
  <si>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</si>
  <si>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</si>
  <si>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</si>
  <si>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</si>
  <si>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</si>
  <si>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</si>
  <si>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</si>
  <si>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</si>
  <si>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</si>
  <si>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</si>
  <si>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</si>
  <si>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</si>
  <si>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</si>
  <si>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</si>
  <si>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</si>
  <si>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</si>
  <si>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</si>
  <si>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</si>
  <si>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</si>
  <si>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</si>
  <si>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</si>
  <si>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</si>
  <si>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</si>
  <si>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</si>
  <si>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</si>
  <si>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</si>
  <si>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</si>
  <si>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</si>
  <si>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</si>
  <si>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</si>
  <si>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</si>
  <si>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</si>
  <si>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</si>
  <si>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</si>
  <si>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</si>
  <si>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</si>
  <si>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</si>
  <si>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</si>
  <si>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</si>
  <si>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</si>
  <si>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</si>
  <si>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</si>
  <si>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</si>
  <si>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</si>
  <si>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</si>
  <si>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</si>
  <si>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</si>
  <si>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</si>
  <si>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</si>
  <si>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</si>
  <si>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</si>
  <si>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</si>
  <si>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</si>
  <si>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</si>
  <si>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</si>
  <si>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</si>
  <si>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</si>
  <si>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</si>
  <si>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</si>
  <si>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</si>
  <si>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</si>
  <si>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</si>
  <si>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</si>
  <si>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</si>
  <si>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</si>
  <si>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</si>
  <si>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</si>
  <si>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</si>
  <si>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</si>
  <si>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</si>
  <si>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</si>
  <si>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</si>
  <si>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</si>
  <si>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</si>
  <si>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</si>
  <si>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</si>
  <si>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</si>
  <si>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</si>
  <si>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</si>
  <si>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</si>
  <si>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</si>
  <si>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</si>
  <si>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</si>
  <si>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</si>
  <si>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</si>
  <si>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</si>
  <si>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</si>
  <si>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</si>
  <si>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</si>
  <si>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</si>
  <si>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</si>
  <si>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</si>
  <si>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</si>
  <si>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</si>
  <si>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</si>
  <si>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</si>
  <si>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</si>
  <si>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</si>
  <si>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</si>
  <si>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</si>
  <si>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</si>
  <si>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</si>
  <si>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</si>
  <si>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</si>
  <si>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</si>
  <si>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</si>
  <si>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</si>
  <si>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</si>
  <si>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</si>
  <si>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</si>
  <si>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</si>
  <si>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</si>
  <si>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</si>
  <si>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</si>
  <si>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</si>
  <si>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</si>
  <si>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</si>
  <si>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</si>
  <si>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</si>
  <si>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</si>
  <si>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</si>
  <si>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</si>
  <si>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</si>
  <si>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</si>
  <si>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</si>
  <si>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</si>
  <si>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</si>
  <si>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</si>
  <si>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</si>
  <si>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</si>
  <si>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</si>
  <si>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</si>
  <si>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</si>
  <si>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</si>
  <si>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</si>
  <si>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</si>
  <si>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</si>
  <si>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</si>
  <si>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</si>
  <si>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</si>
  <si>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</si>
  <si>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</si>
  <si>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</si>
  <si>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</si>
  <si>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</si>
  <si>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</si>
  <si>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</si>
  <si>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</si>
  <si>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</si>
  <si>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</si>
  <si>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</si>
  <si>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</si>
  <si>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</si>
  <si>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</si>
  <si>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</si>
  <si>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</si>
  <si>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</si>
  <si>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</si>
  <si>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</si>
  <si>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</si>
  <si>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</si>
  <si>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</si>
  <si>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</si>
  <si>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</si>
  <si>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</si>
  <si>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</si>
  <si>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</si>
  <si>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</si>
  <si>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</si>
  <si>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</si>
  <si>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</si>
  <si>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</si>
  <si>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</si>
  <si>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</si>
  <si>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</si>
  <si>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</si>
  <si>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</si>
  <si>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</si>
  <si>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</si>
  <si>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</si>
  <si>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</si>
  <si>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</si>
  <si>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</si>
  <si>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</si>
  <si>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</si>
  <si>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</si>
  <si>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</si>
  <si>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</si>
  <si>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</si>
  <si>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</si>
  <si>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</si>
  <si>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</si>
  <si>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</si>
  <si>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</si>
  <si>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</si>
  <si>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</si>
  <si>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</si>
  <si>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</si>
  <si>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</si>
  <si>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</si>
  <si>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</si>
  <si>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</si>
  <si>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</si>
  <si>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</si>
  <si>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</si>
  <si>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</si>
  <si>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</si>
  <si>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</si>
  <si>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</si>
  <si>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</si>
  <si>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</si>
  <si>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</si>
  <si>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</si>
  <si>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</si>
  <si>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</si>
  <si>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</si>
  <si>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</si>
  <si>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</si>
  <si>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</si>
  <si>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</si>
  <si>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</si>
  <si>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</si>
  <si>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</si>
  <si>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</si>
  <si>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</si>
  <si>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</si>
  <si>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</si>
  <si>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</si>
  <si>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</si>
  <si>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</si>
  <si>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</si>
  <si>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</si>
  <si>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</si>
  <si>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</si>
  <si>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</si>
  <si>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</si>
  <si>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</si>
  <si>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</si>
  <si>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</si>
  <si>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</si>
  <si>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</si>
  <si>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</si>
  <si>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</si>
  <si>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</si>
  <si>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</si>
  <si>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</si>
  <si>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</si>
  <si>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</si>
  <si>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</si>
  <si>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</si>
  <si>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</si>
  <si>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</si>
  <si>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</si>
  <si>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</si>
  <si>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</si>
  <si>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</si>
  <si>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</si>
  <si>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</si>
  <si>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</si>
  <si>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</si>
  <si>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</si>
  <si>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</si>
  <si>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</si>
  <si>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</si>
  <si>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</si>
  <si>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</si>
  <si>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</si>
  <si>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</si>
  <si>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</si>
  <si>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</si>
  <si>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</si>
  <si>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</si>
  <si>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</si>
  <si>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</si>
  <si>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</si>
  <si>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</si>
  <si>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</si>
  <si>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</si>
  <si>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</si>
  <si>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</si>
  <si>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</si>
  <si>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</si>
  <si>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</si>
  <si>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</si>
  <si>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</si>
  <si>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</si>
  <si>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</si>
  <si>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</si>
  <si>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</si>
  <si>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</si>
  <si>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</si>
  <si>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</si>
  <si>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</si>
  <si>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</si>
  <si>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</si>
  <si>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</si>
  <si>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</si>
  <si>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</si>
  <si>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</si>
  <si>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</si>
  <si>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</si>
  <si>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</si>
  <si>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</si>
  <si>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</si>
  <si>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</si>
  <si>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</si>
  <si>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</si>
  <si>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</si>
  <si>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</si>
  <si>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</si>
  <si>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</si>
  <si>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</si>
  <si>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</si>
  <si>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</si>
  <si>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</si>
  <si>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</si>
  <si>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</si>
  <si>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</si>
  <si>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</si>
  <si>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</si>
  <si>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</si>
  <si>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</si>
  <si>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</si>
  <si>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</si>
  <si>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</si>
  <si>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</si>
  <si>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</si>
  <si>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</si>
  <si>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</si>
  <si>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</si>
  <si>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</si>
  <si>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</si>
  <si>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</si>
  <si>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</si>
  <si>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</si>
  <si>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</si>
  <si>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</si>
  <si>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</si>
  <si>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</si>
  <si>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</si>
  <si>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</si>
  <si>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</si>
  <si>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</si>
  <si>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</si>
  <si>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</si>
  <si>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</si>
  <si>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</si>
  <si>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</si>
  <si>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</si>
  <si>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</si>
  <si>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</si>
  <si>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</si>
  <si>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</si>
  <si>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</si>
  <si>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</si>
  <si>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</si>
  <si>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</si>
  <si>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</si>
  <si>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</si>
  <si>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</si>
  <si>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</si>
  <si>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</si>
  <si>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</si>
  <si>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</si>
  <si>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</si>
  <si>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</si>
  <si>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</si>
  <si>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</si>
  <si>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</si>
  <si>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</si>
  <si>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</si>
  <si>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</si>
  <si>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</si>
  <si>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</si>
  <si>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</si>
  <si>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</si>
  <si>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</si>
  <si>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</si>
  <si>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</si>
  <si>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</si>
  <si>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</si>
  <si>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</si>
  <si>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</si>
  <si>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</si>
  <si>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</si>
  <si>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</si>
  <si>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</si>
  <si>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</si>
  <si>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</si>
  <si>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</si>
  <si>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</si>
  <si>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</si>
  <si>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</si>
  <si>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</si>
  <si>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</si>
  <si>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</si>
  <si>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</si>
  <si>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</si>
  <si>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</si>
  <si>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</si>
  <si>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</si>
  <si>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</si>
  <si>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</si>
  <si>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</si>
  <si>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</si>
  <si>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</si>
  <si>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</si>
  <si>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</si>
  <si>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</si>
  <si>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</si>
  <si>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</si>
  <si>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</si>
  <si>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</si>
  <si>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</si>
  <si>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</si>
  <si>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</si>
  <si>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</si>
  <si>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</si>
  <si>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</si>
  <si>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</si>
  <si>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</si>
  <si>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</si>
  <si>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</si>
  <si>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</si>
  <si>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</si>
  <si>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</si>
  <si>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</si>
  <si>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</si>
  <si>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</si>
  <si>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</si>
  <si>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</si>
  <si>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</si>
  <si>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</si>
  <si>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</si>
  <si>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</si>
  <si>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</si>
  <si>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</si>
  <si>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</si>
  <si>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</si>
  <si>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</si>
  <si>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</si>
  <si>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</si>
  <si>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</si>
  <si>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</si>
  <si>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</si>
  <si>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</si>
  <si>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</si>
  <si>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</si>
  <si>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</si>
  <si>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</si>
  <si>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</si>
  <si>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</si>
  <si>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</si>
  <si>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</si>
  <si>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</si>
  <si>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</si>
  <si>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</si>
  <si>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</si>
  <si>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</si>
  <si>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</si>
  <si>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</si>
  <si>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</si>
  <si>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</si>
  <si>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</si>
  <si>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</si>
  <si>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</si>
  <si>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</si>
  <si>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</si>
  <si>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</si>
  <si>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</si>
  <si>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</si>
  <si>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</si>
  <si>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</si>
  <si>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</si>
  <si>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</si>
  <si>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</si>
  <si>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</si>
  <si>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</si>
  <si>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</si>
  <si>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</si>
  <si>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</si>
  <si>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</si>
  <si>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</si>
  <si>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</si>
  <si>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</si>
  <si>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</si>
  <si>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</si>
  <si>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</si>
  <si>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</si>
  <si>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</si>
  <si>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</si>
  <si>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</si>
  <si>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</si>
  <si>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</si>
  <si>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</si>
  <si>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</si>
  <si>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</si>
  <si>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</si>
  <si>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</si>
  <si>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</si>
  <si>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</si>
  <si>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</si>
  <si>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</si>
  <si>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</si>
  <si>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</si>
  <si>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</si>
  <si>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</si>
  <si>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</si>
  <si>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</si>
  <si>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</si>
  <si>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</si>
  <si>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</si>
  <si>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</si>
  <si>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</si>
  <si>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</si>
  <si>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</si>
  <si>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</si>
  <si>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</si>
  <si>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</si>
  <si>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</si>
  <si>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</si>
  <si>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</si>
  <si>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</si>
  <si>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</si>
  <si>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</si>
  <si>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</si>
  <si>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</si>
  <si>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</si>
  <si>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</si>
  <si>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</si>
  <si>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</si>
  <si>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</si>
  <si>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</si>
  <si>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</si>
  <si>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</si>
  <si>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</si>
  <si>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</si>
  <si>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</si>
  <si>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</si>
  <si>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</si>
  <si>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</si>
  <si>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</si>
  <si>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</si>
  <si>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</si>
  <si>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</si>
  <si>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</si>
  <si>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</si>
  <si>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</si>
  <si>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</si>
  <si>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</si>
  <si>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</si>
  <si>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</si>
  <si>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</si>
  <si>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</si>
  <si>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</si>
  <si>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</si>
  <si>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</si>
  <si>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</si>
  <si>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</si>
  <si>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</si>
  <si>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</si>
  <si>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</si>
  <si>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</si>
  <si>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</si>
  <si>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</si>
  <si>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</si>
  <si>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</si>
  <si>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</si>
  <si>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</si>
  <si>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</si>
  <si>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</si>
  <si>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</si>
  <si>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</si>
  <si>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</si>
  <si>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</si>
  <si>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</si>
  <si>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</si>
  <si>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</si>
  <si>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</si>
  <si>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</si>
  <si>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</si>
  <si>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</si>
  <si>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</si>
  <si>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</si>
  <si>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</si>
  <si>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</si>
  <si>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</si>
  <si>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</si>
  <si>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</si>
  <si>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</si>
  <si>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</si>
  <si>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</si>
  <si>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</si>
  <si>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</si>
  <si>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</si>
  <si>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</si>
  <si>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</si>
  <si>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</si>
  <si>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</si>
  <si>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</si>
  <si>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</si>
  <si>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</si>
  <si>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</si>
  <si>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</si>
  <si>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</si>
  <si>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</si>
  <si>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</si>
  <si>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</si>
  <si>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</si>
  <si>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</si>
  <si>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</si>
  <si>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</si>
  <si>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</si>
  <si>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</si>
  <si>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</si>
  <si>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</si>
  <si>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</si>
  <si>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</si>
  <si>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</si>
  <si>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</si>
  <si>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</si>
  <si>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</si>
  <si>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</si>
  <si>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</si>
  <si>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</si>
  <si>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</si>
  <si>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</si>
  <si>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</si>
  <si>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</si>
  <si>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</si>
  <si>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</si>
  <si>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</si>
  <si>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</si>
  <si>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</si>
  <si>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</si>
  <si>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</si>
  <si>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</si>
  <si>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</si>
  <si>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</si>
  <si>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</si>
  <si>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</si>
  <si>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</si>
  <si>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</si>
  <si>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</si>
  <si>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</si>
  <si>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</si>
  <si>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</si>
  <si>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</si>
  <si>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</si>
  <si>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</si>
  <si>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</si>
  <si>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</si>
  <si>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</si>
  <si>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</si>
  <si>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</si>
  <si>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</si>
  <si>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</si>
  <si>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</si>
  <si>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</si>
  <si>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</si>
  <si>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</si>
  <si>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</si>
  <si>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</si>
  <si>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</si>
  <si>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</si>
  <si>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</si>
  <si>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</si>
  <si>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</si>
  <si>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</si>
  <si>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</si>
  <si>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</si>
  <si>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</si>
  <si>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</si>
  <si>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</si>
  <si>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</si>
  <si>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</si>
  <si>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</si>
  <si>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</si>
  <si>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</si>
  <si>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</si>
  <si>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</si>
  <si>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</si>
  <si>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</si>
  <si>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</si>
  <si>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</si>
  <si>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</si>
  <si>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</si>
  <si>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</si>
  <si>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</si>
  <si>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</si>
  <si>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</si>
  <si>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</si>
  <si>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</si>
  <si>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</si>
  <si>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</si>
  <si>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</si>
  <si>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</si>
  <si>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</si>
  <si>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</si>
  <si>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</si>
  <si>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</si>
  <si>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</si>
  <si>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</si>
  <si>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</si>
  <si>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</si>
  <si>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</si>
  <si>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</si>
  <si>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</si>
  <si>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</si>
  <si>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</si>
  <si>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</si>
  <si>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</si>
  <si>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</si>
  <si>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</si>
  <si>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</si>
  <si>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</si>
  <si>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</si>
  <si>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</si>
  <si>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</si>
  <si>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</si>
  <si>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</si>
  <si>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</si>
  <si>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</si>
  <si>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</si>
  <si>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</si>
  <si>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</si>
  <si>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</si>
  <si>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</si>
  <si>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</si>
  <si>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</si>
  <si>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</si>
  <si>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</si>
  <si>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</si>
  <si>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</si>
  <si>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</si>
  <si>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</si>
  <si>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</si>
  <si>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</si>
  <si>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</si>
  <si>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</si>
  <si>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</si>
  <si>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</si>
  <si>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</si>
  <si>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</si>
  <si>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</si>
  <si>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</si>
  <si>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</si>
  <si>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</si>
  <si>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</si>
  <si>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</si>
  <si>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</si>
  <si>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</si>
  <si>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</si>
  <si>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</si>
  <si>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</si>
  <si>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</si>
  <si>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</si>
  <si>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</si>
  <si>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</si>
  <si>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</si>
  <si>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</si>
  <si>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</si>
  <si>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</si>
  <si>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</si>
  <si>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</si>
  <si>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</si>
  <si>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</si>
  <si>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</si>
  <si>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</si>
  <si>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</si>
  <si>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</si>
  <si>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</si>
  <si>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</si>
  <si>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</si>
  <si>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</si>
  <si>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</si>
  <si>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</si>
  <si>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</si>
  <si>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</si>
  <si>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</si>
  <si>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</si>
  <si>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</si>
  <si>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</si>
  <si>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</si>
  <si>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</si>
  <si>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</si>
  <si>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</si>
  <si>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</si>
  <si>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</si>
  <si>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</si>
  <si>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</si>
  <si>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</si>
  <si>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</si>
  <si>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</si>
  <si>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</si>
  <si>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</si>
  <si>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</si>
  <si>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</si>
  <si>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</si>
  <si>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</si>
  <si>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</si>
  <si>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</si>
  <si>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</si>
  <si>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</si>
  <si>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</si>
  <si>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</si>
  <si>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</si>
  <si>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</si>
  <si>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</si>
  <si>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</si>
  <si>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</si>
  <si>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</si>
  <si>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</si>
  <si>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</si>
  <si>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</si>
  <si>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</si>
  <si>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</si>
  <si>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</si>
  <si>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</si>
  <si>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</si>
  <si>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</si>
  <si>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</si>
  <si>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</si>
  <si>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</si>
  <si>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</si>
  <si>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</si>
  <si>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</si>
  <si>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</si>
  <si>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</si>
  <si>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</si>
  <si>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</si>
  <si>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</si>
  <si>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</si>
  <si>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</si>
  <si>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</si>
  <si>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</si>
  <si>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</si>
  <si>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</si>
  <si>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</si>
  <si>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</si>
  <si>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</si>
  <si>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</si>
  <si>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</si>
  <si>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</si>
  <si>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</si>
  <si>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</si>
  <si>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</si>
  <si>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</si>
  <si>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</si>
  <si>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</si>
  <si>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</si>
  <si>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</si>
  <si>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</si>
  <si>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</si>
  <si>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</si>
  <si>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</si>
  <si>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</si>
  <si>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</si>
  <si>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</si>
  <si>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</si>
  <si>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</si>
  <si>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</si>
  <si>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</si>
  <si>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</si>
  <si>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</si>
  <si>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</si>
  <si>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</si>
  <si>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</si>
  <si>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</si>
  <si>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</si>
  <si>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</si>
  <si>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</si>
  <si>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</si>
  <si>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</si>
  <si>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</si>
  <si>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</si>
  <si>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</si>
  <si>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</si>
  <si>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</si>
  <si>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</si>
  <si>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</si>
  <si>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</si>
  <si>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</si>
  <si>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</si>
  <si>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</si>
  <si>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</si>
  <si>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</si>
  <si>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</si>
  <si>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</si>
  <si>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</si>
  <si>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</si>
  <si>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</si>
  <si>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</si>
  <si>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</si>
  <si>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</si>
  <si>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</si>
  <si>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</si>
  <si>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</si>
  <si>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</si>
  <si>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</si>
  <si>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</si>
  <si>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</si>
  <si>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</si>
  <si>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</si>
  <si>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</si>
  <si>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</si>
  <si>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</si>
  <si>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</si>
  <si>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</si>
  <si>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</si>
  <si>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</si>
  <si>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</si>
  <si>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</si>
  <si>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</si>
  <si>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</si>
  <si>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</si>
  <si>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</si>
  <si>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</si>
  <si>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</si>
  <si>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</si>
  <si>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</si>
  <si>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</si>
  <si>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</si>
  <si>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</si>
  <si>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</si>
  <si>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</si>
  <si>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</si>
  <si>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</si>
  <si>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</si>
  <si>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</si>
  <si>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</si>
  <si>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</si>
  <si>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</si>
  <si>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</si>
  <si>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</si>
  <si>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</si>
  <si>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</si>
  <si>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</si>
  <si>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</si>
  <si>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</si>
  <si>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</si>
  <si>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</si>
  <si>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</si>
  <si>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</si>
  <si>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</si>
  <si>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</si>
  <si>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</si>
  <si>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</si>
  <si>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</si>
  <si>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</si>
  <si>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</si>
  <si>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</si>
  <si>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</si>
  <si>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</si>
  <si>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</si>
  <si>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</si>
  <si>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</si>
  <si>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</si>
  <si>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</si>
  <si>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</si>
  <si>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</si>
  <si>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</si>
  <si>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</si>
  <si>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</si>
  <si>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</si>
  <si>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</si>
  <si>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</si>
  <si>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</si>
  <si>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</si>
  <si>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</si>
  <si>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</si>
  <si>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</si>
  <si>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</si>
  <si>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</si>
  <si>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</si>
  <si>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</si>
  <si>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</si>
  <si>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</si>
  <si>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</si>
  <si>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</si>
  <si>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</si>
  <si>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</si>
  <si>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</si>
  <si>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</si>
  <si>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</si>
  <si>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</si>
  <si>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</si>
  <si>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</si>
  <si>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</si>
  <si>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</si>
  <si>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</si>
  <si>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</si>
  <si>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</si>
  <si>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</si>
  <si>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</si>
  <si>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</si>
  <si>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</si>
  <si>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</si>
  <si>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</si>
  <si>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</si>
  <si>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</si>
  <si>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</si>
  <si>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</si>
  <si>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</si>
  <si>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</si>
  <si>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</si>
  <si>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</si>
  <si>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</si>
  <si>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</si>
  <si>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</si>
  <si>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</si>
  <si>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</si>
  <si>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</si>
  <si>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</si>
  <si>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</si>
  <si>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</si>
  <si>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</si>
  <si>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</si>
  <si>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</si>
  <si>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</si>
  <si>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</si>
  <si>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</si>
  <si>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</si>
  <si>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</si>
  <si>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</si>
  <si>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</si>
  <si>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</si>
  <si>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</si>
  <si>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</si>
  <si>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</si>
  <si>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</si>
  <si>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</si>
  <si>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</si>
  <si>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</si>
  <si>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</si>
  <si>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</si>
  <si>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</si>
  <si>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</si>
  <si>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</si>
  <si>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</si>
  <si>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</si>
  <si>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</si>
  <si>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</si>
  <si>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</si>
  <si>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</si>
  <si>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</si>
  <si>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</si>
  <si>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</si>
  <si>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</si>
  <si>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</si>
  <si>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</si>
  <si>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</si>
  <si>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</si>
  <si>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</si>
  <si>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</si>
  <si>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</si>
  <si>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</si>
  <si>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</si>
  <si>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</si>
  <si>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</si>
  <si>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</si>
  <si>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</si>
  <si>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</si>
  <si>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</si>
  <si>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</si>
  <si>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</si>
  <si>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</si>
  <si>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</si>
  <si>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</si>
  <si>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</si>
  <si>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</si>
  <si>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</si>
  <si>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</si>
  <si>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</si>
  <si>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</si>
  <si>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</si>
  <si>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</si>
  <si>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</si>
  <si>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</si>
  <si>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</si>
  <si>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</si>
  <si>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</si>
  <si>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</si>
  <si>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</si>
  <si>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</si>
  <si>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</si>
  <si>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</si>
  <si>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</si>
  <si>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</si>
  <si>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</si>
  <si>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</si>
  <si>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</si>
  <si>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</si>
  <si>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</si>
  <si>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</si>
  <si>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</si>
  <si>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</si>
  <si>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</si>
  <si>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</si>
  <si>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</si>
  <si>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</si>
  <si>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</si>
  <si>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</si>
  <si>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</si>
  <si>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</si>
  <si>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</si>
  <si>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</si>
  <si>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</si>
  <si>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</si>
  <si>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</si>
  <si>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</si>
  <si>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</si>
  <si>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</si>
  <si>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</si>
  <si>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</si>
  <si>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</si>
  <si>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</si>
  <si>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</si>
  <si>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</si>
  <si>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</si>
  <si>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</si>
  <si>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</si>
  <si>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</si>
  <si>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</si>
  <si>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</si>
  <si>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</si>
  <si>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</si>
  <si>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</si>
  <si>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</si>
  <si>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</si>
  <si>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</si>
  <si>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</si>
  <si>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</si>
  <si>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</si>
  <si>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</si>
  <si>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</si>
  <si>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</si>
  <si>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</si>
  <si>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</si>
  <si>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</si>
  <si>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</si>
  <si>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</si>
  <si>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</si>
  <si>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</si>
  <si>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</si>
  <si>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</si>
  <si>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</si>
  <si>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</si>
  <si>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</si>
  <si>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</si>
  <si>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</si>
  <si>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</si>
  <si>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</si>
  <si>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</si>
  <si>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</si>
  <si>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</si>
  <si>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</si>
  <si>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</si>
  <si>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</si>
  <si>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</si>
  <si>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</si>
  <si>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</si>
  <si>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</si>
  <si>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</si>
  <si>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</si>
  <si>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</si>
  <si>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</si>
  <si>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</si>
  <si>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</si>
  <si>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</si>
  <si>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</si>
  <si>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</si>
  <si>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</si>
  <si>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</si>
  <si>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</si>
  <si>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</si>
  <si>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</si>
  <si>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</si>
  <si>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</si>
  <si>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</si>
  <si>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</si>
  <si>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</si>
  <si>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</si>
  <si>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</si>
  <si>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</si>
  <si>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</si>
  <si>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</si>
  <si>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</si>
  <si>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</si>
  <si>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</si>
  <si>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</si>
  <si>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</si>
  <si>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</si>
  <si>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</si>
  <si>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</si>
  <si>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</si>
  <si>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</si>
  <si>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</si>
  <si>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</si>
  <si>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</si>
  <si>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</si>
  <si>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</si>
  <si>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</si>
  <si>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</si>
  <si>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</si>
  <si>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</si>
  <si>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</si>
  <si>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</si>
  <si>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</si>
  <si>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</si>
  <si>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</si>
  <si>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</si>
  <si>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</si>
  <si>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</si>
  <si>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</si>
  <si>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</si>
  <si>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</si>
  <si>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</si>
  <si>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</si>
  <si>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</si>
  <si>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</si>
  <si>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</si>
  <si>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</si>
  <si>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</si>
  <si>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</si>
  <si>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</si>
  <si>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</si>
  <si>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</si>
  <si>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</si>
  <si>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</si>
  <si>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</si>
  <si>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</si>
  <si>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</si>
  <si>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</si>
  <si>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</si>
  <si>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</si>
  <si>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</si>
  <si>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</si>
  <si>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</si>
  <si>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</si>
  <si>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</si>
  <si>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</si>
  <si>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</si>
  <si>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</si>
  <si>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</si>
  <si>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</si>
  <si>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</si>
  <si>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</si>
  <si>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</si>
  <si>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</si>
  <si>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</si>
  <si>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</si>
  <si>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</si>
  <si>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</si>
  <si>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</si>
  <si>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</si>
  <si>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</si>
  <si>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</si>
  <si>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</si>
  <si>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</si>
  <si>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</si>
  <si>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</si>
  <si>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</si>
  <si>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</si>
  <si>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</si>
  <si>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</si>
  <si>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</si>
  <si>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</si>
  <si>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</si>
  <si>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</si>
  <si>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</si>
  <si>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</si>
  <si>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</si>
  <si>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</si>
  <si>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</si>
  <si>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</si>
  <si>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</si>
  <si>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</si>
  <si>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</si>
  <si>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</si>
  <si>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</si>
  <si>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</si>
  <si>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</si>
  <si>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</si>
  <si>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</si>
  <si>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</si>
  <si>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</si>
  <si>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</si>
  <si>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</si>
  <si>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</si>
  <si>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</si>
  <si>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</si>
  <si>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</si>
  <si>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</si>
  <si>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</si>
  <si>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</si>
  <si>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</si>
  <si>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</si>
  <si>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</si>
  <si>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</si>
  <si>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</si>
  <si>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</si>
  <si>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</si>
  <si>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</si>
  <si>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</si>
  <si>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</si>
  <si>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</si>
  <si>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</si>
  <si>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</si>
  <si>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</si>
  <si>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</si>
  <si>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</si>
  <si>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</si>
  <si>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</si>
  <si>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</si>
  <si>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</si>
  <si>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</si>
  <si>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</si>
  <si>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</si>
  <si>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</si>
  <si>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</si>
  <si>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</si>
  <si>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</si>
  <si>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</si>
  <si>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</si>
  <si>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</si>
  <si>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</si>
  <si>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</si>
  <si>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</si>
  <si>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</si>
  <si>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</si>
  <si>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</si>
  <si>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</si>
  <si>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</si>
  <si>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</si>
  <si>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</si>
  <si>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</si>
  <si>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</si>
  <si>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</si>
  <si>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</si>
  <si>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</si>
  <si>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</si>
  <si>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</si>
  <si>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</si>
  <si>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</si>
  <si>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</si>
  <si>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</si>
  <si>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</si>
  <si>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</si>
  <si>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</si>
  <si>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</si>
  <si>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</si>
  <si>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</si>
  <si>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</si>
  <si>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</si>
  <si>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</si>
  <si>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</si>
  <si>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</si>
  <si>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</si>
  <si>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</si>
  <si>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</si>
  <si>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</si>
  <si>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</si>
  <si>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</si>
  <si>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</si>
  <si>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</si>
  <si>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</si>
  <si>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</si>
  <si>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</si>
  <si>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</si>
  <si>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</si>
  <si>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</si>
  <si>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</si>
  <si>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</si>
  <si>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</si>
  <si>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</si>
  <si>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</si>
  <si>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</si>
  <si>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</si>
  <si>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</si>
  <si>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</si>
  <si>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</si>
  <si>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</si>
  <si>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</si>
  <si>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</si>
  <si>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</si>
  <si>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</si>
  <si>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</si>
  <si>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</si>
  <si>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</si>
  <si>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</si>
  <si>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</si>
  <si>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</si>
  <si>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</si>
  <si>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</si>
  <si>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</si>
  <si>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</si>
  <si>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</si>
  <si>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</si>
  <si>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</si>
  <si>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</si>
  <si>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</si>
  <si>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</si>
  <si>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</si>
  <si>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</si>
  <si>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</si>
  <si>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</si>
  <si>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</si>
  <si>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</si>
  <si>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</si>
  <si>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</si>
  <si>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</si>
  <si>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</si>
  <si>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</si>
  <si>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</si>
  <si>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</si>
  <si>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</si>
  <si>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</si>
  <si>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</si>
  <si>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</si>
  <si>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</si>
  <si>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</si>
  <si>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</si>
  <si>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</si>
  <si>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</si>
  <si>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</si>
  <si>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</si>
  <si>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</si>
  <si>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</si>
  <si>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</si>
  <si>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</si>
  <si>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</si>
  <si>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</si>
  <si>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</si>
  <si>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</si>
  <si>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</si>
  <si>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</si>
  <si>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</si>
  <si>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</si>
  <si>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</si>
  <si>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</si>
  <si>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</si>
  <si>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</si>
  <si>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</si>
  <si>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</si>
  <si>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</si>
  <si>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</si>
  <si>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</si>
  <si>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</si>
  <si>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</si>
  <si>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</si>
  <si>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</si>
  <si>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</si>
  <si>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</si>
  <si>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</si>
  <si>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</si>
  <si>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</si>
  <si>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</si>
  <si>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</si>
  <si>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</si>
  <si>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</si>
  <si>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</si>
  <si>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</si>
  <si>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</si>
  <si>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</si>
  <si>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</si>
  <si>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</si>
  <si>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</si>
  <si>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</si>
  <si>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</si>
  <si>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</si>
  <si>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</si>
  <si>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</si>
  <si>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</si>
  <si>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</si>
  <si>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</si>
  <si>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</si>
  <si>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</si>
  <si>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</si>
  <si>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</si>
  <si>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</si>
  <si>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</si>
  <si>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</si>
  <si>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</si>
  <si>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</si>
  <si>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</si>
  <si>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</si>
  <si>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</si>
  <si>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</si>
  <si>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</si>
  <si>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</si>
  <si>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</si>
  <si>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</si>
  <si>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</si>
  <si>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</si>
  <si>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</si>
  <si>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</si>
  <si>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</si>
  <si>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</si>
  <si>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</si>
  <si>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</si>
  <si>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</si>
  <si>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</si>
  <si>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</si>
  <si>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</si>
  <si>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</si>
  <si>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</si>
  <si>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</si>
  <si>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</si>
  <si>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</si>
  <si>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</si>
  <si>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</si>
  <si>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</si>
  <si>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</si>
  <si>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</si>
  <si>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</si>
  <si>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</si>
  <si>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</si>
  <si>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</si>
  <si>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</si>
  <si>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</si>
  <si>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</si>
  <si>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</si>
  <si>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</si>
  <si>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</si>
  <si>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</si>
  <si>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</si>
  <si>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</si>
  <si>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</si>
  <si>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</si>
  <si>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</si>
  <si>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</si>
  <si>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</si>
  <si>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</si>
  <si>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</si>
  <si>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</si>
  <si>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</si>
  <si>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</si>
  <si>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</si>
  <si>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</si>
  <si>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</si>
  <si>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</si>
  <si>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</si>
  <si>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</si>
  <si>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</si>
  <si>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</si>
  <si>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</si>
  <si>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</si>
  <si>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</si>
  <si>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</si>
  <si>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</si>
  <si>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</si>
  <si>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</si>
  <si>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</si>
  <si>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</si>
  <si>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</si>
  <si>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</si>
  <si>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</si>
  <si>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</si>
  <si>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</si>
  <si>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</si>
  <si>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</si>
  <si>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</si>
  <si>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</si>
  <si>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</si>
  <si>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</si>
  <si>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</si>
  <si>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</si>
  <si>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</si>
  <si>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</si>
  <si>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</si>
  <si>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</si>
  <si>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</si>
  <si>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</si>
  <si>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</si>
  <si>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</si>
  <si>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</si>
  <si>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</si>
  <si>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</si>
  <si>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</si>
  <si>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</si>
  <si>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</si>
  <si>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</si>
  <si>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</si>
  <si>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</si>
  <si>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</si>
  <si>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</si>
  <si>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</si>
  <si>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</si>
  <si>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</si>
  <si>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</si>
  <si>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</si>
  <si>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</si>
  <si>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</si>
  <si>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</si>
  <si>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</si>
  <si>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</si>
  <si>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</si>
  <si>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</si>
  <si>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</si>
  <si>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</si>
  <si>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</si>
  <si>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</si>
  <si>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</si>
  <si>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</si>
  <si>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</si>
  <si>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</si>
  <si>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</si>
  <si>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</si>
  <si>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</si>
  <si>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</si>
  <si>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</si>
  <si>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</si>
  <si>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</si>
  <si>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</si>
  <si>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</si>
  <si>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</si>
  <si>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</si>
  <si>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</si>
  <si>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</si>
  <si>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</si>
  <si>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</si>
  <si>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</si>
  <si>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</si>
  <si>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</si>
  <si>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</si>
  <si>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</si>
  <si>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</si>
  <si>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</si>
  <si>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</si>
  <si>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</si>
  <si>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</si>
  <si>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</si>
  <si>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</si>
  <si>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</si>
  <si>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</si>
  <si>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</si>
  <si>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</si>
  <si>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</si>
  <si>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</si>
  <si>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</si>
  <si>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</si>
  <si>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</si>
  <si>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</si>
  <si>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</si>
  <si>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</si>
  <si>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</si>
  <si>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</si>
  <si>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</si>
  <si>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</si>
  <si>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</si>
  <si>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</si>
  <si>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</si>
  <si>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</si>
  <si>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</si>
  <si>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</si>
  <si>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</si>
  <si>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</si>
  <si>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</si>
  <si>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</si>
  <si>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</si>
  <si>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</si>
  <si>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</si>
  <si>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</si>
  <si>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</si>
  <si>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</si>
  <si>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</si>
  <si>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</si>
  <si>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</si>
  <si>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</si>
  <si>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</si>
  <si>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</si>
  <si>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</si>
  <si>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</si>
  <si>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</si>
  <si>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</si>
  <si>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</si>
  <si>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</si>
  <si>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</si>
  <si>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</si>
  <si>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</si>
  <si>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</si>
  <si>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</si>
  <si>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</si>
  <si>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</si>
  <si>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</si>
  <si>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</si>
  <si>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</si>
  <si>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</si>
  <si>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</si>
  <si>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</si>
  <si>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</si>
  <si>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</si>
  <si>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</si>
  <si>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</si>
  <si>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</si>
  <si>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</si>
  <si>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</si>
  <si>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</si>
  <si>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</si>
  <si>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</si>
  <si>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</si>
  <si>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</si>
  <si>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</si>
  <si>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</si>
  <si>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</si>
  <si>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</si>
  <si>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</si>
  <si>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</si>
  <si>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</si>
  <si>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</si>
  <si>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</si>
  <si>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</si>
  <si>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</si>
  <si>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</si>
  <si>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</si>
  <si>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</si>
  <si>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</si>
  <si>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</si>
  <si>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</si>
  <si>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</si>
  <si>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</si>
  <si>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</si>
  <si>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</si>
  <si>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</si>
  <si>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</si>
  <si>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</si>
  <si>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</si>
  <si>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</si>
  <si>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</si>
  <si>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</si>
  <si>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</si>
  <si>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</si>
  <si>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</si>
  <si>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</si>
  <si>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</si>
  <si>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</si>
  <si>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</si>
  <si>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</si>
  <si>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</si>
  <si>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</si>
  <si>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</si>
  <si>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</si>
  <si>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</si>
  <si>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</si>
  <si>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</si>
  <si>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</si>
  <si>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</si>
  <si>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</si>
  <si>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</si>
  <si>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</si>
  <si>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</si>
  <si>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</si>
  <si>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</si>
  <si>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</si>
  <si>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</si>
  <si>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</si>
  <si>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</si>
  <si>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</si>
  <si>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</si>
  <si>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</si>
  <si>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</si>
  <si>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</si>
  <si>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</si>
  <si>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</si>
  <si>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</si>
  <si>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</si>
  <si>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</si>
  <si>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</si>
  <si>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</si>
  <si>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</si>
  <si>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</si>
  <si>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</si>
  <si>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</si>
  <si>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</si>
  <si>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</si>
  <si>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</si>
  <si>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</si>
  <si>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</si>
  <si>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</si>
  <si>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</si>
  <si>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</si>
  <si>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</si>
  <si>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</si>
  <si>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</si>
  <si>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</si>
  <si>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</si>
  <si>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</si>
  <si>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</si>
  <si>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</si>
  <si>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</si>
  <si>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</si>
  <si>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</si>
  <si>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</si>
  <si>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</si>
  <si>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</si>
  <si>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</si>
  <si>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</si>
  <si>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</si>
  <si>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</si>
  <si>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</si>
  <si>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</si>
  <si>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</si>
  <si>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</si>
  <si>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</si>
  <si>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</si>
  <si>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</si>
  <si>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</si>
  <si>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</si>
  <si>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</si>
  <si>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</si>
  <si>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</si>
  <si>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</si>
  <si>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</si>
  <si>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</si>
  <si>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</si>
  <si>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</si>
  <si>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</si>
  <si>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</si>
  <si>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</si>
  <si>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</si>
  <si>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</si>
  <si>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</si>
  <si>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</si>
  <si>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</si>
  <si>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</si>
  <si>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</si>
  <si>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</si>
  <si>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</si>
  <si>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</si>
  <si>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</si>
  <si>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</si>
  <si>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</si>
  <si>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</si>
  <si>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</si>
  <si>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</si>
  <si>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</si>
  <si>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</si>
  <si>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</si>
  <si>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</si>
  <si>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</si>
  <si>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</si>
  <si>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</si>
  <si>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</si>
  <si>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</si>
  <si>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</si>
  <si>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</si>
  <si>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</si>
  <si>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</si>
  <si>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</si>
  <si>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</si>
  <si>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</si>
  <si>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</si>
  <si>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</si>
  <si>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</si>
  <si>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</si>
  <si>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</si>
  <si>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</si>
  <si>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</si>
  <si>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</si>
  <si>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</si>
  <si>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</si>
  <si>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</si>
  <si>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</si>
  <si>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</si>
  <si>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</si>
  <si>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</si>
  <si>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</si>
  <si>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</si>
  <si>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</si>
  <si>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</si>
  <si>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</si>
  <si>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</si>
  <si>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</si>
  <si>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</si>
  <si>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</si>
  <si>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</si>
  <si>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</si>
  <si>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</si>
  <si>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</si>
  <si>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</si>
  <si>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</si>
  <si>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</si>
  <si>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</si>
  <si>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</si>
  <si>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</si>
  <si>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</si>
  <si>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</si>
  <si>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</si>
  <si>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</si>
  <si>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</si>
  <si>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</si>
  <si>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</si>
  <si>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</si>
  <si>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</si>
  <si>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</si>
  <si>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</si>
  <si>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</si>
  <si>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</si>
  <si>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</si>
  <si>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</si>
  <si>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</si>
  <si>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</si>
  <si>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</si>
  <si>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</si>
  <si>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</si>
  <si>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</si>
  <si>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</si>
  <si>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</si>
  <si>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</si>
  <si>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</si>
  <si>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</si>
  <si>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</si>
  <si>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</si>
  <si>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</si>
  <si>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</si>
  <si>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</si>
  <si>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</si>
  <si>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</si>
  <si>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</si>
  <si>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</si>
  <si>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</si>
  <si>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</si>
  <si>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</si>
  <si>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</si>
  <si>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</si>
  <si>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</si>
  <si>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</si>
  <si>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</si>
  <si>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</si>
  <si>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</si>
  <si>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</si>
  <si>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</si>
  <si>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</si>
  <si>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</si>
  <si>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</si>
  <si>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</si>
  <si>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</si>
  <si>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</si>
  <si>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</si>
  <si>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</si>
  <si>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</si>
  <si>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</si>
  <si>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</si>
  <si>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</si>
  <si>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</si>
  <si>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</si>
  <si>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</si>
  <si>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</si>
  <si>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</si>
  <si>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</si>
  <si>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</si>
  <si>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</si>
  <si>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</si>
  <si>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</si>
  <si>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</si>
  <si>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</si>
  <si>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</si>
  <si>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</si>
  <si>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</si>
  <si>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</si>
  <si>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</si>
  <si>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</si>
  <si>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</si>
  <si>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</si>
  <si>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</si>
  <si>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</si>
  <si>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</si>
  <si>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</si>
  <si>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</si>
  <si>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</si>
  <si>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</si>
  <si>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</si>
  <si>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</si>
  <si>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</si>
  <si>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</si>
  <si>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</si>
  <si>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</si>
  <si>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</si>
  <si>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</si>
  <si>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</si>
  <si>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</si>
  <si>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</si>
  <si>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</si>
  <si>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</si>
  <si>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</si>
  <si>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</si>
  <si>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</si>
  <si>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</si>
  <si>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</si>
  <si>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</si>
  <si>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</si>
  <si>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</si>
  <si>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</si>
  <si>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</si>
  <si>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</si>
  <si>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</si>
  <si>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</si>
  <si>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</si>
  <si>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</si>
  <si>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</si>
  <si>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</si>
  <si>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</si>
  <si>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</si>
  <si>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</si>
  <si>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</si>
  <si>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</si>
  <si>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</si>
  <si>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</si>
  <si>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</si>
  <si>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</si>
  <si>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</si>
  <si>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</si>
  <si>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</si>
  <si>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</si>
  <si>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</si>
  <si>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</si>
  <si>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</si>
  <si>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</si>
  <si>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</si>
  <si>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</si>
  <si>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</si>
  <si>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</si>
  <si>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</si>
  <si>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</si>
  <si>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</si>
  <si>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</si>
  <si>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</si>
  <si>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</si>
  <si>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</si>
  <si>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</si>
  <si>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</si>
  <si>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</si>
  <si>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</si>
  <si>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</si>
  <si>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</si>
  <si>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</si>
  <si>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</si>
  <si>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</si>
  <si>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</si>
  <si>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</si>
  <si>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</si>
  <si>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</si>
  <si>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</si>
  <si>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</si>
  <si>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</si>
  <si>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</si>
  <si>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</si>
  <si>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</si>
  <si>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</si>
  <si>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</si>
  <si>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</si>
  <si>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</si>
  <si>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</si>
  <si>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</si>
  <si>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</si>
  <si>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</si>
  <si>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</si>
  <si>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</si>
  <si>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</si>
  <si>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</si>
  <si>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</si>
  <si>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</si>
  <si>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</si>
  <si>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</si>
  <si>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</si>
  <si>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</si>
  <si>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</si>
  <si>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</si>
  <si>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</si>
  <si>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</si>
  <si>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</si>
  <si>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</si>
  <si>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</si>
  <si>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</si>
  <si>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</si>
  <si>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</si>
  <si>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</si>
  <si>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</si>
  <si>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</si>
  <si>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</si>
  <si>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</si>
  <si>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</si>
  <si>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</si>
  <si>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</si>
  <si>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</si>
  <si>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</si>
  <si>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</si>
  <si>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</si>
  <si>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</si>
  <si>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</si>
  <si>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</si>
  <si>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</si>
  <si>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</si>
  <si>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</si>
  <si>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</si>
  <si>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</si>
  <si>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</si>
  <si>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</si>
  <si>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</si>
  <si>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</si>
  <si>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</si>
  <si>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</si>
  <si>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</si>
  <si>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</si>
  <si>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</si>
  <si>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</si>
  <si>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</si>
  <si>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</si>
  <si>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</si>
  <si>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</si>
  <si>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</si>
  <si>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</si>
  <si>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</si>
  <si>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</si>
  <si>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</si>
  <si>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</si>
  <si>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</si>
  <si>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</si>
  <si>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</si>
  <si>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</si>
  <si>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</si>
  <si>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</si>
  <si>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</si>
  <si>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</si>
  <si>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</si>
  <si>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</si>
  <si>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</si>
  <si>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</si>
  <si>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</si>
  <si>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</si>
  <si>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</si>
  <si>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</si>
  <si>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</si>
  <si>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</si>
  <si>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</si>
  <si>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</si>
  <si>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</si>
  <si>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</si>
  <si>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</si>
  <si>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</si>
  <si>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</si>
  <si>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</si>
  <si>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</si>
  <si>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</si>
  <si>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</si>
  <si>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</si>
  <si>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</si>
  <si>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</si>
  <si>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</si>
  <si>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</si>
  <si>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</si>
  <si>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</si>
  <si>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</si>
  <si>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</si>
  <si>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</si>
  <si>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</si>
  <si>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</si>
  <si>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</si>
  <si>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</si>
  <si>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</si>
  <si>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</si>
  <si>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</si>
  <si>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</si>
  <si>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</si>
  <si>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</si>
  <si>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</si>
  <si>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</si>
  <si>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</si>
  <si>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</si>
  <si>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</si>
  <si>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</si>
  <si>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</si>
  <si>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</si>
  <si>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</si>
  <si>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</si>
  <si>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</si>
  <si>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</si>
  <si>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</si>
  <si>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</si>
  <si>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</si>
  <si>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</si>
  <si>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</si>
  <si>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</si>
  <si>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</si>
  <si>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</si>
  <si>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</si>
  <si>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</si>
  <si>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</si>
  <si>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</si>
  <si>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</si>
  <si>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</si>
  <si>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</si>
  <si>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</si>
  <si>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</si>
  <si>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</si>
  <si>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</si>
  <si>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</si>
  <si>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</si>
  <si>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</si>
  <si>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</si>
  <si>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</si>
  <si>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</si>
  <si>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</si>
  <si>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</si>
  <si>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</si>
  <si>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</si>
  <si>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</si>
  <si>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</si>
  <si>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</si>
  <si>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</si>
  <si>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</si>
  <si>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</si>
  <si>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</si>
  <si>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</si>
  <si>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</si>
  <si>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</si>
  <si>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</si>
  <si>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</si>
  <si>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</si>
  <si>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</si>
  <si>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</si>
  <si>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</si>
  <si>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</si>
  <si>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</si>
  <si>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</si>
  <si>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</si>
  <si>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</si>
  <si>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</si>
  <si>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</si>
  <si>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</si>
  <si>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</si>
  <si>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</si>
  <si>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</si>
  <si>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</si>
  <si>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</si>
  <si>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</si>
  <si>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</si>
  <si>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</si>
  <si>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</si>
  <si>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</si>
  <si>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</si>
  <si>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</si>
  <si>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</si>
  <si>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</si>
  <si>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</si>
  <si>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</si>
  <si>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</si>
  <si>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</si>
  <si>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</si>
  <si>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</si>
  <si>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</si>
  <si>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</si>
  <si>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</si>
  <si>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</si>
  <si>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</si>
  <si>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</si>
  <si>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</si>
  <si>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</si>
  <si>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</si>
  <si>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</si>
  <si>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</si>
  <si>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</si>
  <si>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</si>
  <si>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</si>
  <si>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</si>
  <si>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</si>
  <si>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</si>
  <si>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</si>
  <si>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</si>
  <si>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</si>
  <si>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</si>
  <si>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</si>
  <si>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</si>
  <si>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</si>
  <si>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</si>
  <si>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</si>
  <si>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</si>
  <si>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</si>
  <si>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</si>
  <si>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</si>
  <si>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</si>
  <si>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</si>
  <si>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</si>
  <si>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</si>
  <si>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</si>
  <si>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</si>
  <si>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</si>
  <si>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</si>
  <si>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</si>
  <si>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</si>
  <si>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</si>
  <si>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</si>
  <si>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</si>
  <si>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</si>
  <si>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</si>
  <si>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</si>
  <si>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</si>
  <si>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</si>
  <si>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</si>
  <si>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</si>
  <si>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</si>
  <si>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</si>
  <si>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</si>
  <si>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</si>
  <si>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</si>
  <si>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</si>
  <si>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</si>
  <si>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</si>
  <si>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</si>
  <si>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</si>
  <si>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</si>
  <si>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</si>
  <si>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</si>
  <si>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</si>
  <si>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</si>
  <si>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</si>
  <si>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</si>
  <si>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</si>
  <si>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</si>
  <si>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</si>
  <si>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</si>
  <si>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</si>
  <si>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</si>
  <si>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</si>
  <si>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</si>
  <si>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</si>
  <si>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</si>
  <si>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</si>
  <si>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</si>
  <si>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</si>
  <si>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</si>
  <si>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</si>
  <si>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</si>
  <si>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</si>
  <si>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</si>
  <si>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</si>
  <si>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</si>
  <si>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</si>
  <si>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</si>
  <si>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</si>
  <si>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</si>
  <si>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</si>
  <si>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</si>
  <si>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</si>
  <si>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</si>
  <si>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</si>
  <si>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</si>
  <si>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</si>
  <si>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</si>
  <si>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</si>
  <si>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</si>
  <si>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</si>
  <si>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</si>
  <si>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</si>
  <si>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</si>
  <si>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</si>
  <si>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</si>
  <si>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</si>
  <si>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</si>
  <si>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</si>
  <si>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</si>
  <si>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</si>
  <si>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</si>
  <si>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</si>
  <si>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</si>
  <si>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</si>
  <si>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</si>
  <si>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</si>
  <si>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</si>
  <si>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</si>
  <si>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</si>
  <si>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</si>
  <si>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</si>
  <si>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</si>
  <si>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</si>
  <si>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</si>
  <si>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</si>
  <si>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</si>
  <si>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</si>
  <si>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</si>
  <si>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</si>
  <si>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</si>
  <si>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</si>
  <si>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</si>
  <si>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</si>
  <si>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</si>
  <si>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</si>
  <si>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</si>
  <si>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</si>
  <si>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</si>
  <si>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</si>
  <si>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</si>
  <si>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</si>
  <si>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</si>
  <si>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</si>
  <si>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</si>
  <si>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</si>
  <si>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</si>
  <si>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</si>
  <si>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</si>
  <si>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</si>
  <si>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</si>
  <si>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</si>
  <si>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</si>
  <si>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</si>
  <si>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</si>
  <si>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</si>
  <si>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</si>
  <si>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</si>
  <si>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</si>
  <si>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</si>
  <si>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</si>
  <si>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</si>
  <si>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</si>
  <si>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</si>
  <si>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</si>
  <si>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</si>
  <si>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</si>
  <si>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</si>
  <si>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</si>
  <si>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</si>
  <si>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</si>
  <si>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</si>
  <si>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</si>
  <si>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</si>
  <si>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</si>
  <si>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</si>
  <si>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</si>
  <si>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</si>
  <si>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</si>
  <si>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</si>
  <si>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</si>
  <si>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</si>
  <si>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</si>
  <si>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</si>
  <si>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</si>
  <si>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</si>
  <si>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</si>
  <si>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</si>
  <si>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</si>
  <si>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</si>
  <si>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</si>
  <si>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</si>
  <si>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</si>
  <si>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</si>
  <si>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</si>
  <si>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</si>
  <si>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</si>
  <si>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</si>
  <si>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</si>
  <si>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</si>
  <si>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</si>
  <si>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</si>
  <si>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</si>
  <si>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</si>
  <si>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</si>
  <si>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</si>
  <si>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</si>
  <si>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</si>
  <si>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</si>
  <si>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</si>
  <si>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</si>
  <si>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</si>
  <si>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</si>
  <si>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</si>
  <si>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</si>
  <si>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</si>
  <si>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</si>
  <si>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</si>
  <si>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</si>
  <si>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</si>
  <si>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</si>
  <si>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</si>
  <si>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</si>
  <si>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</si>
  <si>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</si>
  <si>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</si>
  <si>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</si>
  <si>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</si>
  <si>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</si>
  <si>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</si>
  <si>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</si>
  <si>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</si>
  <si>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</si>
  <si>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</si>
  <si>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</si>
  <si>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</si>
  <si>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</si>
  <si>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</si>
  <si>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</si>
  <si>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</si>
  <si>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</si>
  <si>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</si>
  <si>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</si>
  <si>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</si>
  <si>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</si>
  <si>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</si>
  <si>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</si>
  <si>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</si>
  <si>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</si>
  <si>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</si>
  <si>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</si>
  <si>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</si>
  <si>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</si>
  <si>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</si>
  <si>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</si>
  <si>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</si>
  <si>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</si>
  <si>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</si>
  <si>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</si>
  <si>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</si>
  <si>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</si>
  <si>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</si>
  <si>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</si>
  <si>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</si>
  <si>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</si>
  <si>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</si>
  <si>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</si>
  <si>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</si>
  <si>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</si>
  <si>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</si>
  <si>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</si>
  <si>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</si>
  <si>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</si>
  <si>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</si>
  <si>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</si>
  <si>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</si>
  <si>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</si>
  <si>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</si>
  <si>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</si>
  <si>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</si>
  <si>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</si>
  <si>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</si>
  <si>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</si>
  <si>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</si>
  <si>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</si>
  <si>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</si>
  <si>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</si>
  <si>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</si>
  <si>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</si>
  <si>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</si>
  <si>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</si>
  <si>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</si>
  <si>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</si>
  <si>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</si>
  <si>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</si>
  <si>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</si>
  <si>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</si>
  <si>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</si>
  <si>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</si>
  <si>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</si>
  <si>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</si>
  <si>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</si>
  <si>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</si>
  <si>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</si>
  <si>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</si>
  <si>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</si>
  <si>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</si>
  <si>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</si>
  <si>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</si>
  <si>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</si>
  <si>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</si>
  <si>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</si>
  <si>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</si>
  <si>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</si>
  <si>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</si>
  <si>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</si>
  <si>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</si>
  <si>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</si>
  <si>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</si>
  <si>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</si>
  <si>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</si>
  <si>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</si>
  <si>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</si>
  <si>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</si>
  <si>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</si>
  <si>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</si>
  <si>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</si>
  <si>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</si>
  <si>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</si>
  <si>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</si>
  <si>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</si>
  <si>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</si>
  <si>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</si>
  <si>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</si>
  <si>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</si>
  <si>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</si>
  <si>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</si>
  <si>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</si>
  <si>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</si>
  <si>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</si>
  <si>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</si>
  <si>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</si>
  <si>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</si>
  <si>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</si>
  <si>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</si>
  <si>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</si>
  <si>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</si>
  <si>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</si>
  <si>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</si>
  <si>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</si>
  <si>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</si>
  <si>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</si>
  <si>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</si>
  <si>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</si>
  <si>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</si>
  <si>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</si>
  <si>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</si>
  <si>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</si>
  <si>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</si>
  <si>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</si>
  <si>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</si>
  <si>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</si>
  <si>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</si>
  <si>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</si>
  <si>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</si>
  <si>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</si>
  <si>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</si>
  <si>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</si>
  <si>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</si>
  <si>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</si>
  <si>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</si>
  <si>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</si>
  <si>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</si>
  <si>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</si>
  <si>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</si>
  <si>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</si>
  <si>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</si>
  <si>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</si>
  <si>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</si>
  <si>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</si>
  <si>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</si>
  <si>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</si>
  <si>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</si>
  <si>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</si>
  <si>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</si>
  <si>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</si>
  <si>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</si>
  <si>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</si>
  <si>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</si>
  <si>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</si>
  <si>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</si>
  <si>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</si>
  <si>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</si>
  <si>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</si>
  <si>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</si>
  <si>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</si>
  <si>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</si>
  <si>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</si>
  <si>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</si>
  <si>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</si>
  <si>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</si>
  <si>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</si>
  <si>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</si>
  <si>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</si>
  <si>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</si>
  <si>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</si>
  <si>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</si>
  <si>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</si>
  <si>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</si>
  <si>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</si>
  <si>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</si>
  <si>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</si>
  <si>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</si>
  <si>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</si>
  <si>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</si>
  <si>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</si>
  <si>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</si>
  <si>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</si>
  <si>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</si>
  <si>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</si>
  <si>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</si>
  <si>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</si>
  <si>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</si>
  <si>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</si>
  <si>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</si>
  <si>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</si>
  <si>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</si>
  <si>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</si>
  <si>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</si>
  <si>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</si>
  <si>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</si>
  <si>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</si>
  <si>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</si>
  <si>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</si>
  <si>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</si>
  <si>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</si>
  <si>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</si>
  <si>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</si>
  <si>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</si>
  <si>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</si>
  <si>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</si>
  <si>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</si>
  <si>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</si>
  <si>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</si>
  <si>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</si>
  <si>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</si>
  <si>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</si>
  <si>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</si>
  <si>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</si>
  <si>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</si>
  <si>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</si>
  <si>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</si>
  <si>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</si>
  <si>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</si>
  <si>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</si>
  <si>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</si>
  <si>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</si>
  <si>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</si>
  <si>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</si>
  <si>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</si>
  <si>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</si>
  <si>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</si>
  <si>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</si>
  <si>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</si>
  <si>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</si>
  <si>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</si>
  <si>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</si>
  <si>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</si>
  <si>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</si>
  <si>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</si>
  <si>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</si>
  <si>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</si>
  <si>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</si>
  <si>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</si>
  <si>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</si>
  <si>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</si>
  <si>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</si>
  <si>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</si>
  <si>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</si>
  <si>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</si>
  <si>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</si>
  <si>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</si>
  <si>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</si>
  <si>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</si>
  <si>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</si>
  <si>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</si>
  <si>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</si>
  <si>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</si>
  <si>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</si>
  <si>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</si>
  <si>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</si>
  <si>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</si>
  <si>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</si>
  <si>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</si>
  <si>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</si>
  <si>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</si>
  <si>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</si>
  <si>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</si>
  <si>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</si>
  <si>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</si>
  <si>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</si>
  <si>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</si>
  <si>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</si>
  <si>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</si>
  <si>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</si>
  <si>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</si>
  <si>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</si>
  <si>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</si>
  <si>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</si>
  <si>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</si>
  <si>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</si>
  <si>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</si>
  <si>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</si>
  <si>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</si>
  <si>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</si>
  <si>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</si>
  <si>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</si>
  <si>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</si>
  <si>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</si>
  <si>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</si>
  <si>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</si>
  <si>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</si>
  <si>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</si>
  <si>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</si>
  <si>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</si>
  <si>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</si>
  <si>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</si>
  <si>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</si>
  <si>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</si>
  <si>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</si>
  <si>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</si>
  <si>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</si>
  <si>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</si>
  <si>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</si>
  <si>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</si>
  <si>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</si>
  <si>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</si>
  <si>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</si>
  <si>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</si>
  <si>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</si>
  <si>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</si>
  <si>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</si>
  <si>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</si>
  <si>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</si>
  <si>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</si>
  <si>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</si>
  <si>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</si>
  <si>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</si>
  <si>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</si>
  <si>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</si>
  <si>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</si>
  <si>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</si>
  <si>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</si>
  <si>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</si>
  <si>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</si>
  <si>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</si>
  <si>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</si>
  <si>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</si>
  <si>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</si>
  <si>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</si>
  <si>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</si>
  <si>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</si>
  <si>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</si>
  <si>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</si>
  <si>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</si>
  <si>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</si>
  <si>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</si>
  <si>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</si>
  <si>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</si>
  <si>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</si>
  <si>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</si>
  <si>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</si>
  <si>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</si>
  <si>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</si>
  <si>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</si>
  <si>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</si>
  <si>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</si>
  <si>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</si>
  <si>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</si>
  <si>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</si>
  <si>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</si>
  <si>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</si>
  <si>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</si>
  <si>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</si>
  <si>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</si>
  <si>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</si>
  <si>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</si>
  <si>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</si>
  <si>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</si>
  <si>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</si>
  <si>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</si>
  <si>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</si>
  <si>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</si>
  <si>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</si>
  <si>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</si>
  <si>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</si>
  <si>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</si>
  <si>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</si>
  <si>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</si>
  <si>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</si>
  <si>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</si>
  <si>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</si>
  <si>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</si>
  <si>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</si>
  <si>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</si>
  <si>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</si>
  <si>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</si>
  <si>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</si>
  <si>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</si>
  <si>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</si>
  <si>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</si>
  <si>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</si>
  <si>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</si>
  <si>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</si>
  <si>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</si>
  <si>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</si>
  <si>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</si>
  <si>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</si>
  <si>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</si>
  <si>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</si>
  <si>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</si>
  <si>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</si>
  <si>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</si>
  <si>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</si>
  <si>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</si>
  <si>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</si>
  <si>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</si>
  <si>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</si>
  <si>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</si>
  <si>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</si>
  <si>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</si>
  <si>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</si>
  <si>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</si>
  <si>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</si>
  <si>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</si>
  <si>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</si>
  <si>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</si>
  <si>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</si>
  <si>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</si>
  <si>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</si>
  <si>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</si>
  <si>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</si>
  <si>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</si>
  <si>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</si>
  <si>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</si>
  <si>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</si>
  <si>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</si>
  <si>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</si>
  <si>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</si>
  <si>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</si>
  <si>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</si>
  <si>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</si>
  <si>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</si>
  <si>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</si>
  <si>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</si>
  <si>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</si>
  <si>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</si>
  <si>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</si>
  <si>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</si>
  <si>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</si>
  <si>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</si>
  <si>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</si>
  <si>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</si>
  <si>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</si>
  <si>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</si>
  <si>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</si>
  <si>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</si>
  <si>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</si>
  <si>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</si>
  <si>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</si>
  <si>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</si>
  <si>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</si>
  <si>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</si>
  <si>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</si>
  <si>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</si>
  <si>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</si>
  <si>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</si>
  <si>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</si>
  <si>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</si>
  <si>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</si>
  <si>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</si>
  <si>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</si>
  <si>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</si>
  <si>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</si>
  <si>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</si>
  <si>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</si>
  <si>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</si>
  <si>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</si>
  <si>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</si>
  <si>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</si>
  <si>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</si>
  <si>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</si>
  <si>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</si>
  <si>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</si>
  <si>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</si>
  <si>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</si>
  <si>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</si>
  <si>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</si>
  <si>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</si>
  <si>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</si>
  <si>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</si>
  <si>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</si>
  <si>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</si>
  <si>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</si>
  <si>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</si>
  <si>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</si>
  <si>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</si>
  <si>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</si>
  <si>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</si>
  <si>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</si>
  <si>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</si>
  <si>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</si>
  <si>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</si>
  <si>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</si>
  <si>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</si>
  <si>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</si>
  <si>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</si>
  <si>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</si>
  <si>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</si>
  <si>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</si>
  <si>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</si>
  <si>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</si>
  <si>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</si>
  <si>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</si>
  <si>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</si>
  <si>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</si>
  <si>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</si>
  <si>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</si>
  <si>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</si>
  <si>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</si>
  <si>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</si>
  <si>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</si>
  <si>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</si>
  <si>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</si>
  <si>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</si>
  <si>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</si>
  <si>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</si>
  <si>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</si>
  <si>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</si>
  <si>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</si>
  <si>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</si>
  <si>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</si>
  <si>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</si>
  <si>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</si>
  <si>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</si>
  <si>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</si>
  <si>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</si>
  <si>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</si>
  <si>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</si>
  <si>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</si>
  <si>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</si>
  <si>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</si>
  <si>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</si>
  <si>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</si>
  <si>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</si>
  <si>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</si>
  <si>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</si>
  <si>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</si>
  <si>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</si>
  <si>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</si>
  <si>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</si>
  <si>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</si>
  <si>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</si>
  <si>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</si>
  <si>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</si>
  <si>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</si>
  <si>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</si>
  <si>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</si>
  <si>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</si>
  <si>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</si>
  <si>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</si>
  <si>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</si>
  <si>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</si>
  <si>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</si>
  <si>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</si>
  <si>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</si>
  <si>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</si>
  <si>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</si>
  <si>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</si>
  <si>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</si>
  <si>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</si>
  <si>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</si>
  <si>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</si>
  <si>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</si>
  <si>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</si>
  <si>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</si>
  <si>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</si>
  <si>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</si>
  <si>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</si>
  <si>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</si>
  <si>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</si>
  <si>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</si>
  <si>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</si>
  <si>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</si>
  <si>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</si>
  <si>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</si>
  <si>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</si>
  <si>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</si>
  <si>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</si>
  <si>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</si>
  <si>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</si>
  <si>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</si>
  <si>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</si>
  <si>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</si>
  <si>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</si>
  <si>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</si>
  <si>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</si>
  <si>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</si>
  <si>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</si>
  <si>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</si>
  <si>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</si>
  <si>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</si>
  <si>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</si>
  <si>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</si>
  <si>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</si>
  <si>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</si>
  <si>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</si>
  <si>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</si>
  <si>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</si>
  <si>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</si>
  <si>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</si>
  <si>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</si>
  <si>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</si>
  <si>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</si>
  <si>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</si>
  <si>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</si>
  <si>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</si>
  <si>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</si>
  <si>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</si>
  <si>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</si>
  <si>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</si>
  <si>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</si>
  <si>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</si>
  <si>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</si>
  <si>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</si>
  <si>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</si>
  <si>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</si>
  <si>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</si>
  <si>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</si>
  <si>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</si>
  <si>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</si>
  <si>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</si>
  <si>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</si>
  <si>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</si>
  <si>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</si>
  <si>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</si>
  <si>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</si>
  <si>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</si>
  <si>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</si>
  <si>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</si>
  <si>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</si>
  <si>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</si>
  <si>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</si>
  <si>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</si>
  <si>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</si>
  <si>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</si>
  <si>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</si>
  <si>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</si>
  <si>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</si>
  <si>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</si>
  <si>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</si>
  <si>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</si>
  <si>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</si>
  <si>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</si>
  <si>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</si>
  <si>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</si>
  <si>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</si>
  <si>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</si>
  <si>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</si>
  <si>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</si>
  <si>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</si>
  <si>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</si>
  <si>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</si>
  <si>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</si>
  <si>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</si>
  <si>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</si>
  <si>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</si>
  <si>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</si>
  <si>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</si>
  <si>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</si>
  <si>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</si>
  <si>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</si>
  <si>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</si>
  <si>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</si>
  <si>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</si>
  <si>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</si>
  <si>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</si>
  <si>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</si>
  <si>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</si>
  <si>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</si>
  <si>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</si>
  <si>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</si>
  <si>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</si>
  <si>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</si>
  <si>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</si>
  <si>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</si>
  <si>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</si>
  <si>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</si>
  <si>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</si>
  <si>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</si>
  <si>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</si>
  <si>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</si>
  <si>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</si>
  <si>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</si>
  <si>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</si>
  <si>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</si>
  <si>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</si>
  <si>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</si>
  <si>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</si>
  <si>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</si>
  <si>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</si>
  <si>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</si>
  <si>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</si>
  <si>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</si>
  <si>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</si>
  <si>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</si>
  <si>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</si>
  <si>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</si>
  <si>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</si>
  <si>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</si>
  <si>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</si>
  <si>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</si>
  <si>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</si>
  <si>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</si>
  <si>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</si>
  <si>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</si>
  <si>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</si>
  <si>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</si>
  <si>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</si>
  <si>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</si>
  <si>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</si>
  <si>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</si>
  <si>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</si>
  <si>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</si>
  <si>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</si>
  <si>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</si>
  <si>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</si>
  <si>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</si>
  <si>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</si>
  <si>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</si>
  <si>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</si>
  <si>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</si>
  <si>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</si>
  <si>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</si>
  <si>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</si>
  <si>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</si>
  <si>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</si>
  <si>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</si>
  <si>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</si>
  <si>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</si>
  <si>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</si>
  <si>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</si>
  <si>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</si>
  <si>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</si>
  <si>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</si>
  <si>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</si>
  <si>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</si>
  <si>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</si>
  <si>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</si>
  <si>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</si>
  <si>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</si>
  <si>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</si>
  <si>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</si>
  <si>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</si>
  <si>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</si>
  <si>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</si>
  <si>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</si>
  <si>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</si>
  <si>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</si>
  <si>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</si>
  <si>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</si>
  <si>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</si>
  <si>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</si>
  <si>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</si>
  <si>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</si>
  <si>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</si>
  <si>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</si>
  <si>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</si>
  <si>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</si>
  <si>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</si>
  <si>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</si>
  <si>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</si>
  <si>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</si>
  <si>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</si>
  <si>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</si>
  <si>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</si>
  <si>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</si>
  <si>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</si>
  <si>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</si>
  <si>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</si>
  <si>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</si>
  <si>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</si>
  <si>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</si>
  <si>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</si>
  <si>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</si>
  <si>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</si>
  <si>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</si>
  <si>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</si>
  <si>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</si>
  <si>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</si>
  <si>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</si>
  <si>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</si>
  <si>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</si>
  <si>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</si>
  <si>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</si>
  <si>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</si>
  <si>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</si>
  <si>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</si>
  <si>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</si>
  <si>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</si>
  <si>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</si>
  <si>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</si>
  <si>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</si>
  <si>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</si>
  <si>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</si>
  <si>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</si>
  <si>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</si>
  <si>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</si>
  <si>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</si>
  <si>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</si>
  <si>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</si>
  <si>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</si>
  <si>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</si>
  <si>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</si>
  <si>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</si>
  <si>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</si>
  <si>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</si>
  <si>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</si>
  <si>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</si>
  <si>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</si>
  <si>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</si>
  <si>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</si>
  <si>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</si>
  <si>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</si>
  <si>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</si>
  <si>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</si>
  <si>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</si>
  <si>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</si>
  <si>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</si>
  <si>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</si>
  <si>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</si>
  <si>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</si>
  <si>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</si>
  <si>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</si>
  <si>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</si>
  <si>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</si>
  <si>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</si>
  <si>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</si>
  <si>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</si>
  <si>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</si>
  <si>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</si>
  <si>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</si>
  <si>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</si>
  <si>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</si>
  <si>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</si>
  <si>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</si>
  <si>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</si>
  <si>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</si>
  <si>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</si>
  <si>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</si>
  <si>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</si>
  <si>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</si>
  <si>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</si>
  <si>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</si>
  <si>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</si>
  <si>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</si>
  <si>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</si>
  <si>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</si>
  <si>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</si>
  <si>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</si>
  <si>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</si>
  <si>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</si>
  <si>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</si>
  <si>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</si>
  <si>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</si>
  <si>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</si>
  <si>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</si>
  <si>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</si>
  <si>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</si>
  <si>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</si>
  <si>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</si>
  <si>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</si>
  <si>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</si>
  <si>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</si>
  <si>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</si>
  <si>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</si>
  <si>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</si>
  <si>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</si>
  <si>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</si>
  <si>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</si>
  <si>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</si>
  <si>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</si>
  <si>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</si>
  <si>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</si>
  <si>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</si>
  <si>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</si>
  <si>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</si>
  <si>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</si>
  <si>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</si>
  <si>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</si>
  <si>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</si>
  <si>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</si>
  <si>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</si>
  <si>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</si>
  <si>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</si>
  <si>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</si>
  <si>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</si>
  <si>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</si>
  <si>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</si>
  <si>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</si>
  <si>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</si>
  <si>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</si>
  <si>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</si>
  <si>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</si>
  <si>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</si>
  <si>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</si>
  <si>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</si>
  <si>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</si>
  <si>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</si>
  <si>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</si>
  <si>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</si>
  <si>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</si>
  <si>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</si>
  <si>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</si>
  <si>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</si>
  <si>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</si>
  <si>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</si>
  <si>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</si>
  <si>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</si>
  <si>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</si>
  <si>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</si>
  <si>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</si>
  <si>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</si>
  <si>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</si>
  <si>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</si>
  <si>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</si>
  <si>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</si>
  <si>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</si>
  <si>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</si>
  <si>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</si>
  <si>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</si>
  <si>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</si>
  <si>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</si>
  <si>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</si>
  <si>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</si>
  <si>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</si>
  <si>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</si>
  <si>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</si>
  <si>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</si>
  <si>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</si>
  <si>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</si>
  <si>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</si>
  <si>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</si>
  <si>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</si>
  <si>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</si>
  <si>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</si>
  <si>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</si>
  <si>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</si>
  <si>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</si>
  <si>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</si>
  <si>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</si>
  <si>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</si>
  <si>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</si>
  <si>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</si>
  <si>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</si>
  <si>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</si>
  <si>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</si>
  <si>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</si>
  <si>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</si>
  <si>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</si>
  <si>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</si>
  <si>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</si>
  <si>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</si>
  <si>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</si>
  <si>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</si>
  <si>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</si>
  <si>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</si>
  <si>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</si>
  <si>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</si>
  <si>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</si>
  <si>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</si>
  <si>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</si>
  <si>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</si>
  <si>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</si>
  <si>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</si>
  <si>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</si>
  <si>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</si>
  <si>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</si>
  <si>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</si>
  <si>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</si>
  <si>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</si>
  <si>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</si>
  <si>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</si>
  <si>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</si>
  <si>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</si>
  <si>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</si>
  <si>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</si>
  <si>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</si>
  <si>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</si>
  <si>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</si>
  <si>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</si>
  <si>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</si>
  <si>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</si>
  <si>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</si>
  <si>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</si>
  <si>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</si>
  <si>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</si>
  <si>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</si>
  <si>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</si>
  <si>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</si>
  <si>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</si>
  <si>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</si>
  <si>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</si>
  <si>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</si>
  <si>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</si>
  <si>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</si>
  <si>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</si>
  <si>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</si>
  <si>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</si>
  <si>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</si>
  <si>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</si>
  <si>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</si>
  <si>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</si>
  <si>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</si>
  <si>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</si>
  <si>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</si>
  <si>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</si>
  <si>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</si>
  <si>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</si>
  <si>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</si>
  <si>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</si>
  <si>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</si>
  <si>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</si>
  <si>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</si>
  <si>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</si>
  <si>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</si>
  <si>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</si>
  <si>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</si>
  <si>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</si>
  <si>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</si>
  <si>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</si>
  <si>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</si>
  <si>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</si>
  <si>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</si>
  <si>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</si>
  <si>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</si>
  <si>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</si>
  <si>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</si>
  <si>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</si>
  <si>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</si>
  <si>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</si>
  <si>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</si>
  <si>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</si>
  <si>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</si>
  <si>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</si>
  <si>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</si>
  <si>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</si>
  <si>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</si>
  <si>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</si>
  <si>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</si>
  <si>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</si>
  <si>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</si>
  <si>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</si>
  <si>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</si>
  <si>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</si>
  <si>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</si>
  <si>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</si>
  <si>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</si>
  <si>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</si>
  <si>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</si>
  <si>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</si>
  <si>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</si>
  <si>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</si>
  <si>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</si>
  <si>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</si>
  <si>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</si>
  <si>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</si>
  <si>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</si>
  <si>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</si>
  <si>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</si>
  <si>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</si>
  <si>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</si>
  <si>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</si>
  <si>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</si>
  <si>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</si>
  <si>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</si>
  <si>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</si>
  <si>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</si>
  <si>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</si>
  <si>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</si>
  <si>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</si>
  <si>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</si>
  <si>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</si>
  <si>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</si>
  <si>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</si>
  <si>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</si>
  <si>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</si>
  <si>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</si>
  <si>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</si>
  <si>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</si>
  <si>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</si>
  <si>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</si>
  <si>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</si>
  <si>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</si>
  <si>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</si>
  <si>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</si>
  <si>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</si>
  <si>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</si>
  <si>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</si>
  <si>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</si>
  <si>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</si>
  <si>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</si>
  <si>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</si>
  <si>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</si>
  <si>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</si>
  <si>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</si>
  <si>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</si>
  <si>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</si>
  <si>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</si>
  <si>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</si>
  <si>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</si>
  <si>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</si>
  <si>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</si>
  <si>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</si>
  <si>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</si>
  <si>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</si>
  <si>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</si>
  <si>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</si>
  <si>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</si>
  <si>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</si>
  <si>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</si>
  <si>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</si>
  <si>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</si>
  <si>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</si>
  <si>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</si>
  <si>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</si>
  <si>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</si>
  <si>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</si>
  <si>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</si>
  <si>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</si>
  <si>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</si>
  <si>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</si>
  <si>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</si>
  <si>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</si>
  <si>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</si>
  <si>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</si>
  <si>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</si>
  <si>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</si>
  <si>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</si>
  <si>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</si>
  <si>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</si>
  <si>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</si>
  <si>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</si>
  <si>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</si>
  <si>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</si>
  <si>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</si>
  <si>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</si>
  <si>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</si>
  <si>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</si>
  <si>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</si>
  <si>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</si>
  <si>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</si>
  <si>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</si>
  <si>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</si>
  <si>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</si>
  <si>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</si>
  <si>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</si>
  <si>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</si>
  <si>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</si>
  <si>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</si>
  <si>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</si>
  <si>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</si>
  <si>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</si>
  <si>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</si>
  <si>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</si>
  <si>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</si>
  <si>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</si>
  <si>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</si>
  <si>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</si>
  <si>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</si>
  <si>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</si>
  <si>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</si>
  <si>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</si>
  <si>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</si>
  <si>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</si>
  <si>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</si>
  <si>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</si>
  <si>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</si>
  <si>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</si>
  <si>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</si>
  <si>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</si>
  <si>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</si>
  <si>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</si>
  <si>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</si>
  <si>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</si>
  <si>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</si>
  <si>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</si>
  <si>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</si>
  <si>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</si>
  <si>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</si>
  <si>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</si>
  <si>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</si>
  <si>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</si>
  <si>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</si>
  <si>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</si>
  <si>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</si>
  <si>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</si>
  <si>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</si>
  <si>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</si>
  <si>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</si>
  <si>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</si>
  <si>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</si>
  <si>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</si>
  <si>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</si>
  <si>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</si>
  <si>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</si>
  <si>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</si>
  <si>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</si>
  <si>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</si>
  <si>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</si>
  <si>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</si>
  <si>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</si>
  <si>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</si>
  <si>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</si>
  <si>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</si>
  <si>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</si>
  <si>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</si>
  <si>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</si>
  <si>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</si>
  <si>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</si>
  <si>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</si>
  <si>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</si>
  <si>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</si>
  <si>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</si>
  <si>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</si>
  <si>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</si>
  <si>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</si>
  <si>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</si>
  <si>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</si>
  <si>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</si>
  <si>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</si>
  <si>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</si>
  <si>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</si>
  <si>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</si>
  <si>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</si>
  <si>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</si>
  <si>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</si>
  <si>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</si>
  <si>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</si>
  <si>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</si>
  <si>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</si>
  <si>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</si>
  <si>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</si>
  <si>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</si>
  <si>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</si>
  <si>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</si>
  <si>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</si>
  <si>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</si>
  <si>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</si>
  <si>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</si>
  <si>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</si>
  <si>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</si>
  <si>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</si>
  <si>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</si>
  <si>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</si>
  <si>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</si>
  <si>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</si>
  <si>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</si>
  <si>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</si>
  <si>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</si>
  <si>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</si>
  <si>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</si>
  <si>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</si>
  <si>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</si>
  <si>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</si>
  <si>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</si>
  <si>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</si>
  <si>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</si>
  <si>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</si>
  <si>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</si>
  <si>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</si>
  <si>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</si>
  <si>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</si>
  <si>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</si>
  <si>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</si>
  <si>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</si>
  <si>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</si>
  <si>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</si>
  <si>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</si>
  <si>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</si>
  <si>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</si>
  <si>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</si>
  <si>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</si>
  <si>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</si>
  <si>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</si>
  <si>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</si>
  <si>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</si>
  <si>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</si>
  <si>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</si>
  <si>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</si>
  <si>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</si>
  <si>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</si>
  <si>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</si>
  <si>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</si>
  <si>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</si>
  <si>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</si>
  <si>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</si>
  <si>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</si>
  <si>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</si>
  <si>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</si>
  <si>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</si>
  <si>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</si>
  <si>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</si>
  <si>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</si>
  <si>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</si>
  <si>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</si>
  <si>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</si>
  <si>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</si>
  <si>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</si>
  <si>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</si>
  <si>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</si>
  <si>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</si>
  <si>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</si>
  <si>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</si>
  <si>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</si>
  <si>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</si>
  <si>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</si>
  <si>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</si>
  <si>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</si>
  <si>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</si>
  <si>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</si>
  <si>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</si>
  <si>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</si>
  <si>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</si>
  <si>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</si>
  <si>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</si>
  <si>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</si>
  <si>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</si>
  <si>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</si>
  <si>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</si>
  <si>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</si>
  <si>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</si>
  <si>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</si>
  <si>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</si>
  <si>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</si>
  <si>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</si>
  <si>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</si>
  <si>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</si>
  <si>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</si>
  <si>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</si>
  <si>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</si>
  <si>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</si>
  <si>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</si>
  <si>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</si>
  <si>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</si>
  <si>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</si>
  <si>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</si>
  <si>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</si>
  <si>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</si>
  <si>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</si>
  <si>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</si>
  <si>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</si>
  <si>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</si>
  <si>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</si>
  <si>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</si>
  <si>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</si>
  <si>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</si>
  <si>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</si>
  <si>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</si>
  <si>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</si>
  <si>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</si>
  <si>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</si>
  <si>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</si>
  <si>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</si>
  <si>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</si>
  <si>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</si>
  <si>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</si>
  <si>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</si>
  <si>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</si>
  <si>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</si>
  <si>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</si>
  <si>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</si>
  <si>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</si>
  <si>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</si>
  <si>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</si>
  <si>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</si>
  <si>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</si>
  <si>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</si>
  <si>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</si>
  <si>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</si>
  <si>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</si>
  <si>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</si>
  <si>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</si>
  <si>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</si>
  <si>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</si>
  <si>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</si>
  <si>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</si>
  <si>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</si>
  <si>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</si>
  <si>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</si>
  <si>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</si>
  <si>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</si>
  <si>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</si>
  <si>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</si>
  <si>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</si>
  <si>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</si>
  <si>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</si>
  <si>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</si>
  <si>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</si>
  <si>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</si>
  <si>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</si>
  <si>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</si>
  <si>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</si>
  <si>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</si>
  <si>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</si>
  <si>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</si>
  <si>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</si>
  <si>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</si>
  <si>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</si>
  <si>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</si>
  <si>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</si>
  <si>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</si>
  <si>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</si>
  <si>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</si>
  <si>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</si>
  <si>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</si>
  <si>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</si>
  <si>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</si>
  <si>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</si>
  <si>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</si>
  <si>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</si>
  <si>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</si>
  <si>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</si>
  <si>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</si>
  <si>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</si>
  <si>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</si>
  <si>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</si>
  <si>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</si>
  <si>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</si>
  <si>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</si>
  <si>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</si>
  <si>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</si>
  <si>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</si>
  <si>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</si>
  <si>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</si>
  <si>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</si>
  <si>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</si>
  <si>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</si>
  <si>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</si>
  <si>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</si>
  <si>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</si>
  <si>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</si>
  <si>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</si>
  <si>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</si>
  <si>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</si>
  <si>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</si>
  <si>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</si>
  <si>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</si>
  <si>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</si>
  <si>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</si>
  <si>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</si>
  <si>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</si>
  <si>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</si>
  <si>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</si>
  <si>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</si>
  <si>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</si>
  <si>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</si>
  <si>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</si>
  <si>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</si>
  <si>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</si>
  <si>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</si>
  <si>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</si>
  <si>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</si>
  <si>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</si>
  <si>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</si>
  <si>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</si>
  <si>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</si>
  <si>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</si>
  <si>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</si>
  <si>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</si>
  <si>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</si>
  <si>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</si>
  <si>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</si>
  <si>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</si>
  <si>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</si>
  <si>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</si>
  <si>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</si>
  <si>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</si>
  <si>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</si>
  <si>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</si>
  <si>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</si>
  <si>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</si>
  <si>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</si>
  <si>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</si>
  <si>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</si>
  <si>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</si>
  <si>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</si>
  <si>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</si>
  <si>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</si>
  <si>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</si>
  <si>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</si>
  <si>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</si>
  <si>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</si>
  <si>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</si>
  <si>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</si>
  <si>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</si>
  <si>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</si>
  <si>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</si>
  <si>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</si>
  <si>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</si>
  <si>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</si>
  <si>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</si>
  <si>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</si>
  <si>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</si>
  <si>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</si>
  <si>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</si>
  <si>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</si>
  <si>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</si>
  <si>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</si>
  <si>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</si>
  <si>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</si>
  <si>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</si>
  <si>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</si>
  <si>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</si>
  <si>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</si>
  <si>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</si>
  <si>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</si>
  <si>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</si>
  <si>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</si>
  <si>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</si>
  <si>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</si>
  <si>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</si>
  <si>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</si>
  <si>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</si>
  <si>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</si>
  <si>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</si>
  <si>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</si>
  <si>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</si>
  <si>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</si>
  <si>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</si>
  <si>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</si>
  <si>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</si>
  <si>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</si>
  <si>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</si>
  <si>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</si>
  <si>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</si>
  <si>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</si>
  <si>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</si>
  <si>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</si>
  <si>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</si>
  <si>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</si>
  <si>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</si>
  <si>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</si>
  <si>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</si>
  <si>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</si>
  <si>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</si>
  <si>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</si>
  <si>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</si>
  <si>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</si>
  <si>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</si>
  <si>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</si>
  <si>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</si>
  <si>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</si>
  <si>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</si>
  <si>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</si>
  <si>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</si>
  <si>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</si>
  <si>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</si>
  <si>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</si>
  <si>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</si>
  <si>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</si>
  <si>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</si>
  <si>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</si>
  <si>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</si>
  <si>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</si>
  <si>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</si>
  <si>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</si>
  <si>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</si>
  <si>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</si>
  <si>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</si>
  <si>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</si>
  <si>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</si>
  <si>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</si>
  <si>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</si>
  <si>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</si>
  <si>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</si>
  <si>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</si>
  <si>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</si>
  <si>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</si>
  <si>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</si>
  <si>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</si>
  <si>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</si>
  <si>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</si>
  <si>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</si>
  <si>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</si>
  <si>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</si>
  <si>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</si>
  <si>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</si>
  <si>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</si>
  <si>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</si>
  <si>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</si>
  <si>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</si>
  <si>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</si>
  <si>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</si>
  <si>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</si>
  <si>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</si>
  <si>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</si>
  <si>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</si>
  <si>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</si>
  <si>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</si>
  <si>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</si>
  <si>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</si>
  <si>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</si>
  <si>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</si>
  <si>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</si>
  <si>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</si>
  <si>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</si>
  <si>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</si>
  <si>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</si>
  <si>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</si>
  <si>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</si>
  <si>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</si>
  <si>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</si>
  <si>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</si>
  <si>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</si>
  <si>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</si>
  <si>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</si>
  <si>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</si>
  <si>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</si>
  <si>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</si>
  <si>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</si>
  <si>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</si>
  <si>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</si>
  <si>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</si>
  <si>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</si>
  <si>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</si>
  <si>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</si>
  <si>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</si>
  <si>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</si>
  <si>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</si>
  <si>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</si>
  <si>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</si>
  <si>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</si>
  <si>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</si>
  <si>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</si>
  <si>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</si>
  <si>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</si>
  <si>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</si>
  <si>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</si>
  <si>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</si>
  <si>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</si>
  <si>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</si>
  <si>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</si>
  <si>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</si>
  <si>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</si>
  <si>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</si>
  <si>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</si>
  <si>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</si>
  <si>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</si>
  <si>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</si>
  <si>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</si>
  <si>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</si>
  <si>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</si>
  <si>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</si>
  <si>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</si>
  <si>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</si>
  <si>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</si>
  <si>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</si>
  <si>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</si>
  <si>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</si>
  <si>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</si>
  <si>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</si>
  <si>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</si>
  <si>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</si>
  <si>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</si>
  <si>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</si>
  <si>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</si>
  <si>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</si>
  <si>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</si>
  <si>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</si>
  <si>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</si>
  <si>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</si>
  <si>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</si>
  <si>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</si>
  <si>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</si>
  <si>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</si>
  <si>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</si>
  <si>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</si>
  <si>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</si>
  <si>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</si>
  <si>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</si>
  <si>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</si>
  <si>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</si>
  <si>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</si>
  <si>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</si>
  <si>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</si>
  <si>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</si>
  <si>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</si>
  <si>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</si>
  <si>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</si>
  <si>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</si>
  <si>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</si>
  <si>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</si>
  <si>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</si>
  <si>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</si>
  <si>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</si>
  <si>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</si>
  <si>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</si>
  <si>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</si>
  <si>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</si>
  <si>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</si>
  <si>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</si>
  <si>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</si>
  <si>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</si>
  <si>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</si>
  <si>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</si>
  <si>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</si>
  <si>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</si>
  <si>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</si>
  <si>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</si>
  <si>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</si>
  <si>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</si>
  <si>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</si>
  <si>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</si>
  <si>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</si>
  <si>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</si>
  <si>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</si>
  <si>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</si>
  <si>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</si>
  <si>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</si>
  <si>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</si>
  <si>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</si>
  <si>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</si>
  <si>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</si>
  <si>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</si>
  <si>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</si>
  <si>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</si>
  <si>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</si>
  <si>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</si>
  <si>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</si>
  <si>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</si>
  <si>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</si>
  <si>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</si>
  <si>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</si>
  <si>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</si>
  <si>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</si>
  <si>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</si>
  <si>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</si>
  <si>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</si>
  <si>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</si>
  <si>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</si>
  <si>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</si>
  <si>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</si>
  <si>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</si>
  <si>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</si>
  <si>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</si>
  <si>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</si>
  <si>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</si>
  <si>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</si>
  <si>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</si>
  <si>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</si>
  <si>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</si>
  <si>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</si>
  <si>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</si>
  <si>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</si>
  <si>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</si>
  <si>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</si>
  <si>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</si>
  <si>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</si>
  <si>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</si>
  <si>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</si>
  <si>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</si>
  <si>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</si>
  <si>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</si>
  <si>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</si>
  <si>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</si>
  <si>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</si>
  <si>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</si>
  <si>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</si>
  <si>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</si>
  <si>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</si>
  <si>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</si>
  <si>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</si>
  <si>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</si>
  <si>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</si>
  <si>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</si>
  <si>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</si>
  <si>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</si>
  <si>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</si>
  <si>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</si>
  <si>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</si>
  <si>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</si>
  <si>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</si>
  <si>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</si>
  <si>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</si>
  <si>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</si>
  <si>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</si>
  <si>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</si>
  <si>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</si>
  <si>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</si>
  <si>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</si>
  <si>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</si>
  <si>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</si>
  <si>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</si>
  <si>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</si>
  <si>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</si>
  <si>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</si>
  <si>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</si>
  <si>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</si>
  <si>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</si>
  <si>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</si>
  <si>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</si>
  <si>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</si>
  <si>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</si>
  <si>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</si>
  <si>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</si>
  <si>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</si>
  <si>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</si>
  <si>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</si>
  <si>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</si>
  <si>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</si>
  <si>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</si>
  <si>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</si>
  <si>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</si>
  <si>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</si>
  <si>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</si>
  <si>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</si>
  <si>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</si>
  <si>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</si>
  <si>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</si>
  <si>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</si>
  <si>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</si>
  <si>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</si>
  <si>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</si>
  <si>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</si>
  <si>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</si>
  <si>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</si>
  <si>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</si>
  <si>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</si>
  <si>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</si>
  <si>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</si>
  <si>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</si>
  <si>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</si>
  <si>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</si>
  <si>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</si>
  <si>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</si>
  <si>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</si>
  <si>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</si>
  <si>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</si>
  <si>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</si>
  <si>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</si>
  <si>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</si>
  <si>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</si>
  <si>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</si>
  <si>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</si>
  <si>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</si>
  <si>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</si>
  <si>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</si>
  <si>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</si>
  <si>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</si>
  <si>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</si>
  <si>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</si>
  <si>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</si>
  <si>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</si>
  <si>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</si>
  <si>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</si>
  <si>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</si>
  <si>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</si>
  <si>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</si>
  <si>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</si>
  <si>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</si>
  <si>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</si>
  <si>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</si>
  <si>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</si>
  <si>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</si>
  <si>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</si>
  <si>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</si>
  <si>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</si>
  <si>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</si>
  <si>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</si>
  <si>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</si>
  <si>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</si>
  <si>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</si>
  <si>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</si>
  <si>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</si>
  <si>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</si>
  <si>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</si>
  <si>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</si>
  <si>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</si>
  <si>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</si>
  <si>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</si>
  <si>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</si>
  <si>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</si>
  <si>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</si>
  <si>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</si>
  <si>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</si>
  <si>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</si>
  <si>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</si>
  <si>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</si>
  <si>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</si>
  <si>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</si>
  <si>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</si>
  <si>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</si>
  <si>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</si>
  <si>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</si>
  <si>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</si>
  <si>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</si>
  <si>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</si>
  <si>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</si>
  <si>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</si>
  <si>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</si>
  <si>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</si>
  <si>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</si>
  <si>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</si>
  <si>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</si>
  <si>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</si>
  <si>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</si>
  <si>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</si>
  <si>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</si>
  <si>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</si>
  <si>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</si>
  <si>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</si>
  <si>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</si>
  <si>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</si>
  <si>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</si>
  <si>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</si>
  <si>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</si>
  <si>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</si>
  <si>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</si>
  <si>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</si>
  <si>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</si>
  <si>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</si>
  <si>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</si>
  <si>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</si>
  <si>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</si>
  <si>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</si>
  <si>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</si>
  <si>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</si>
  <si>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</si>
  <si>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</si>
  <si>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</si>
  <si>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</si>
  <si>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</si>
  <si>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</si>
  <si>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</si>
  <si>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</si>
  <si>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</si>
  <si>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</si>
  <si>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</si>
  <si>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</si>
  <si>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</si>
  <si>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</si>
  <si>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</si>
  <si>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</si>
  <si>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</si>
  <si>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</si>
  <si>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</si>
  <si>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</si>
  <si>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</si>
  <si>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</si>
  <si>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</si>
  <si>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</si>
  <si>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</si>
  <si>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</si>
  <si>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</si>
  <si>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</si>
  <si>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</si>
  <si>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</si>
  <si>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</si>
  <si>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</si>
  <si>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</si>
  <si>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</si>
  <si>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</si>
  <si>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</si>
  <si>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</si>
  <si>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</si>
  <si>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</si>
  <si>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</si>
  <si>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</si>
  <si>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</si>
  <si>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</si>
  <si>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</si>
  <si>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</si>
  <si>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</si>
  <si>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</si>
  <si>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</si>
  <si>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</si>
  <si>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</si>
  <si>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</si>
  <si>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</si>
  <si>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</si>
  <si>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</si>
  <si>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</si>
  <si>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</si>
  <si>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</si>
  <si>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</si>
  <si>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</si>
  <si>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</si>
  <si>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</si>
  <si>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</si>
  <si>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</si>
  <si>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</si>
  <si>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</si>
  <si>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</si>
  <si>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</si>
  <si>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</si>
  <si>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</si>
  <si>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</si>
  <si>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</si>
  <si>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</si>
  <si>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</si>
  <si>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</si>
  <si>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</si>
  <si>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</si>
  <si>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</si>
  <si>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</si>
  <si>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</si>
  <si>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</si>
  <si>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</si>
  <si>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</si>
  <si>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</si>
  <si>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</si>
  <si>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</si>
  <si>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</si>
  <si>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</si>
  <si>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</si>
  <si>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</si>
  <si>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</si>
  <si>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</si>
  <si>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</si>
  <si>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</si>
  <si>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</si>
  <si>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</si>
  <si>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</si>
  <si>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</si>
  <si>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</si>
  <si>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</si>
  <si>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</si>
  <si>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</si>
  <si>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</si>
  <si>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</si>
  <si>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</si>
  <si>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</si>
  <si>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</si>
  <si>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</si>
  <si>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</si>
  <si>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</si>
  <si>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</si>
  <si>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</si>
  <si>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</si>
  <si>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</si>
  <si>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</si>
  <si>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</si>
  <si>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</si>
  <si>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</si>
  <si>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</si>
  <si>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</si>
  <si>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</si>
  <si>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</si>
  <si>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</si>
  <si>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</si>
  <si>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</si>
  <si>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</si>
  <si>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</si>
  <si>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</si>
  <si>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</si>
  <si>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</si>
  <si>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</si>
  <si>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</si>
  <si>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</si>
  <si>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</si>
  <si>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</si>
  <si>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</si>
  <si>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</si>
  <si>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</si>
  <si>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</si>
  <si>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</si>
  <si>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</si>
  <si>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</si>
  <si>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</si>
  <si>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</si>
  <si>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</si>
  <si>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</si>
  <si>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</si>
  <si>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</si>
  <si>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</si>
  <si>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</si>
  <si>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</si>
  <si>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</si>
  <si>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</si>
  <si>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</si>
  <si>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</si>
  <si>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</si>
  <si>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</si>
  <si>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</si>
  <si>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</si>
  <si>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</si>
  <si>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</si>
  <si>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</si>
  <si>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</si>
  <si>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</si>
  <si>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</si>
  <si>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</si>
  <si>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</si>
  <si>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</si>
  <si>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</si>
  <si>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</si>
  <si>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</si>
  <si>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</si>
  <si>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</si>
  <si>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</si>
  <si>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</si>
  <si>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</si>
  <si>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</si>
  <si>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</si>
  <si>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</si>
  <si>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</si>
  <si>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</si>
  <si>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</si>
  <si>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</si>
  <si>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</si>
  <si>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</si>
  <si>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</si>
  <si>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</si>
  <si>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</si>
  <si>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</si>
  <si>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</si>
  <si>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</si>
  <si>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</si>
  <si>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</si>
  <si>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</si>
  <si>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</si>
  <si>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</si>
  <si>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</si>
  <si>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</si>
  <si>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</si>
  <si>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</si>
  <si>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</si>
  <si>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</si>
  <si>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</si>
  <si>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</si>
  <si>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</si>
  <si>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</si>
  <si>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</si>
  <si>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</si>
  <si>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</si>
  <si>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</si>
  <si>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</si>
  <si>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</si>
  <si>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</si>
  <si>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</si>
  <si>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</si>
  <si>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</si>
  <si>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</si>
  <si>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</si>
  <si>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</si>
  <si>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</si>
  <si>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</si>
  <si>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</si>
  <si>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</si>
  <si>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</si>
  <si>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</si>
  <si>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</si>
  <si>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</si>
  <si>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</si>
  <si>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</si>
  <si>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</si>
  <si>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</si>
  <si>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</si>
  <si>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</si>
  <si>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</si>
  <si>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</si>
  <si>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</si>
  <si>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</si>
  <si>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</si>
  <si>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</si>
  <si>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</si>
  <si>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</si>
  <si>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</si>
  <si>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</si>
  <si>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</si>
  <si>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</si>
  <si>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</si>
  <si>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</si>
  <si>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</si>
  <si>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</si>
  <si>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</si>
  <si>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</si>
  <si>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</si>
  <si>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</si>
  <si>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</si>
  <si>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</si>
  <si>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</si>
  <si>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</si>
  <si>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</si>
  <si>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</si>
  <si>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</si>
  <si>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</si>
  <si>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</si>
  <si>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</si>
  <si>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</si>
  <si>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</si>
  <si>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</si>
  <si>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</si>
  <si>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</si>
  <si>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</si>
  <si>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</si>
  <si>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</si>
  <si>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</si>
  <si>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</si>
  <si>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</si>
  <si>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</si>
  <si>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</si>
  <si>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</si>
  <si>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</si>
  <si>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</si>
  <si>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</si>
  <si>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</si>
  <si>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</si>
  <si>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</si>
  <si>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</si>
  <si>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</si>
  <si>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</si>
  <si>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</si>
  <si>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</si>
  <si>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</si>
  <si>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</si>
  <si>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</si>
  <si>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</si>
  <si>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</si>
  <si>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</si>
  <si>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</si>
  <si>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</si>
  <si>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</si>
  <si>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</si>
  <si>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</si>
  <si>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</si>
  <si>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</si>
  <si>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</si>
  <si>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</si>
  <si>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</si>
  <si>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</si>
  <si>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</si>
  <si>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</si>
  <si>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</si>
  <si>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</si>
  <si>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</si>
  <si>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</si>
  <si>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</si>
  <si>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</si>
  <si>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</si>
  <si>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</si>
  <si>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</si>
  <si>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</si>
  <si>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</si>
  <si>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</si>
  <si>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</si>
  <si>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</si>
  <si>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</si>
  <si>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</si>
  <si>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</si>
  <si>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</si>
  <si>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</si>
  <si>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</si>
  <si>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</si>
  <si>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</si>
  <si>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</si>
  <si>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</si>
  <si>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</si>
  <si>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</si>
  <si>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</si>
  <si>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</si>
  <si>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</si>
  <si>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</si>
  <si>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</si>
  <si>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</si>
  <si>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</si>
  <si>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</si>
  <si>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</si>
  <si>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</si>
  <si>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</si>
  <si>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</si>
  <si>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</si>
  <si>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</si>
  <si>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</si>
  <si>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</si>
  <si>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</si>
  <si>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</si>
  <si>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</si>
  <si>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</si>
  <si>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</si>
  <si>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</si>
  <si>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</si>
  <si>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</si>
  <si>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</si>
  <si>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</si>
  <si>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</si>
  <si>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</si>
  <si>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</si>
  <si>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</si>
  <si>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</si>
  <si>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</si>
  <si>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</si>
  <si>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</si>
  <si>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</si>
  <si>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</si>
  <si>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</si>
  <si>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</si>
  <si>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</si>
  <si>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</si>
  <si>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</si>
  <si>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</si>
  <si>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</si>
  <si>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</si>
  <si>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</si>
  <si>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</si>
  <si>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</si>
  <si>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</si>
  <si>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</si>
  <si>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</si>
  <si>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</si>
  <si>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</si>
  <si>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</si>
  <si>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</si>
  <si>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</si>
  <si>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</si>
  <si>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</si>
  <si>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</si>
  <si>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</si>
  <si>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</si>
  <si>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</si>
  <si>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</si>
  <si>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</si>
  <si>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</si>
  <si>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</si>
  <si>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</si>
  <si>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</si>
  <si>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</si>
  <si>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</si>
  <si>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</si>
  <si>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</si>
  <si>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</si>
  <si>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</si>
  <si>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</si>
  <si>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</si>
  <si>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</si>
  <si>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</si>
  <si>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</si>
  <si>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</si>
  <si>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</si>
  <si>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</si>
  <si>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</si>
  <si>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</si>
  <si>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</si>
  <si>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</si>
  <si>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</si>
  <si>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</si>
  <si>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</si>
  <si>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</si>
  <si>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</si>
  <si>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</si>
  <si>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</si>
  <si>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</si>
  <si>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</si>
  <si>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</si>
  <si>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</si>
  <si>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</si>
  <si>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</si>
  <si>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</si>
  <si>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</si>
  <si>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</si>
  <si>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</si>
  <si>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</si>
  <si>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</si>
  <si>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</si>
  <si>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</si>
  <si>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</si>
  <si>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</si>
  <si>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</si>
  <si>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</si>
  <si>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</si>
  <si>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</si>
  <si>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</si>
  <si>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</si>
  <si>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</si>
  <si>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</si>
  <si>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</si>
  <si>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</si>
  <si>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</si>
  <si>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</si>
  <si>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</si>
  <si>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</si>
  <si>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</si>
  <si>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</si>
  <si>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</si>
  <si>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</si>
  <si>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</si>
  <si>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</si>
  <si>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</si>
  <si>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</si>
  <si>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</si>
  <si>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</si>
  <si>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</si>
  <si>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</si>
  <si>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</si>
  <si>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</si>
  <si>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</si>
  <si>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</si>
  <si>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</si>
  <si>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</si>
  <si>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</si>
  <si>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</si>
  <si>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</si>
  <si>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</si>
  <si>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</si>
  <si>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</si>
  <si>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</si>
  <si>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</si>
  <si>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</si>
  <si>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</si>
  <si>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</si>
  <si>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</si>
  <si>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</si>
  <si>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</si>
  <si>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</si>
  <si>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</si>
  <si>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</si>
  <si>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</si>
  <si>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</si>
  <si>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</si>
  <si>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</si>
  <si>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</si>
  <si>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</si>
  <si>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</si>
  <si>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</si>
  <si>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</si>
  <si>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</si>
  <si>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</si>
  <si>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</si>
  <si>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</si>
  <si>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</si>
  <si>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</si>
  <si>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</si>
  <si>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</si>
  <si>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</si>
  <si>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</si>
  <si>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</si>
  <si>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</si>
  <si>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</si>
  <si>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</si>
  <si>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</si>
  <si>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</si>
  <si>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</si>
  <si>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</si>
  <si>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</si>
  <si>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</si>
  <si>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</si>
  <si>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</si>
  <si>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</si>
  <si>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</si>
  <si>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</si>
  <si>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</si>
  <si>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</si>
  <si>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</si>
  <si>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</si>
  <si>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</si>
  <si>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</si>
  <si>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</si>
  <si>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</si>
  <si>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</si>
  <si>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</si>
  <si>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</si>
  <si>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</si>
  <si>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</si>
  <si>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</si>
  <si>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</si>
  <si>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</si>
  <si>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</si>
  <si>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</si>
  <si>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</si>
  <si>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</si>
  <si>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</si>
  <si>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</si>
  <si>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</si>
  <si>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</si>
  <si>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</si>
  <si>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</si>
  <si>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</si>
  <si>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</si>
  <si>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</si>
  <si>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</si>
  <si>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</si>
  <si>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</si>
  <si>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</si>
  <si>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</si>
  <si>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</si>
  <si>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</si>
  <si>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</si>
  <si>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</si>
  <si>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</si>
  <si>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</si>
  <si>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</si>
  <si>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</si>
  <si>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</si>
  <si>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</si>
  <si>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</si>
  <si>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</si>
  <si>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</si>
  <si>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</si>
  <si>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</si>
  <si>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</si>
  <si>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</si>
  <si>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</si>
  <si>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</si>
  <si>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</si>
  <si>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</si>
  <si>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</si>
  <si>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</si>
  <si>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</si>
  <si>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</si>
  <si>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</si>
  <si>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</si>
  <si>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</si>
  <si>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</si>
  <si>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</si>
  <si>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</si>
  <si>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</si>
  <si>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</si>
  <si>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</si>
  <si>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</si>
  <si>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</si>
  <si>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</si>
  <si>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</si>
  <si>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</si>
  <si>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</si>
  <si>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</si>
  <si>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</si>
  <si>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</si>
  <si>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</si>
  <si>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</si>
  <si>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</si>
  <si>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</si>
  <si>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</si>
  <si>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</si>
  <si>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</si>
  <si>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</si>
  <si>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</si>
  <si>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</si>
  <si>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</si>
  <si>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</si>
  <si>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</si>
  <si>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</si>
  <si>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</si>
  <si>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</si>
  <si>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</si>
  <si>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</si>
  <si>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</si>
  <si>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</si>
  <si>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</si>
  <si>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</si>
  <si>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</si>
  <si>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</si>
  <si>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</si>
  <si>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</si>
  <si>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</si>
  <si>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</si>
  <si>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</si>
  <si>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</si>
  <si>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</si>
  <si>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</si>
  <si>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</si>
  <si>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</si>
  <si>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</si>
  <si>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</si>
  <si>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</si>
  <si>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</si>
  <si>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</si>
  <si>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</si>
  <si>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</si>
  <si>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</si>
  <si>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</si>
  <si>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</si>
  <si>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</si>
  <si>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</si>
  <si>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</si>
  <si>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</si>
  <si>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</si>
  <si>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</si>
  <si>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</si>
  <si>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</si>
  <si>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</si>
  <si>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</si>
  <si>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</si>
  <si>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</si>
  <si>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</si>
  <si>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</si>
  <si>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</si>
  <si>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</si>
  <si>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</si>
  <si>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</si>
  <si>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</si>
  <si>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</si>
  <si>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</si>
  <si>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</si>
  <si>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</si>
  <si>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</si>
  <si>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</si>
  <si>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</si>
  <si>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</si>
  <si>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</si>
  <si>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</si>
  <si>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</si>
  <si>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</si>
  <si>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</si>
  <si>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</si>
  <si>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</si>
  <si>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</si>
  <si>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</si>
  <si>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</si>
  <si>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</si>
  <si>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</si>
  <si>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</si>
  <si>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</si>
  <si>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</si>
  <si>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</si>
  <si>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</si>
  <si>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</si>
  <si>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</si>
  <si>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</si>
  <si>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</si>
  <si>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</si>
  <si>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</si>
  <si>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</si>
  <si>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</si>
  <si>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</si>
  <si>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</si>
  <si>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</si>
  <si>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</si>
  <si>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</si>
  <si>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</si>
  <si>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</si>
  <si>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</si>
  <si>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</si>
  <si>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</si>
  <si>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</si>
  <si>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</si>
  <si>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</si>
  <si>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</si>
  <si>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</si>
  <si>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</si>
  <si>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</si>
  <si>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</si>
  <si>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</si>
  <si>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</si>
  <si>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</si>
  <si>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</si>
  <si>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</si>
  <si>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</si>
  <si>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</si>
  <si>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</si>
  <si>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</si>
  <si>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</si>
  <si>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</si>
  <si>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</si>
  <si>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</si>
  <si>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</si>
  <si>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</si>
  <si>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</si>
  <si>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</si>
  <si>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</si>
  <si>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</si>
  <si>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</si>
  <si>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</si>
  <si>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</si>
  <si>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</si>
  <si>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</si>
  <si>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</si>
  <si>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</si>
  <si>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</si>
  <si>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</si>
  <si>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</si>
  <si>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</si>
  <si>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</si>
  <si>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</si>
  <si>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</si>
  <si>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</si>
  <si>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</si>
  <si>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</si>
  <si>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</si>
  <si>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</si>
  <si>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</si>
  <si>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</si>
  <si>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</si>
  <si>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</si>
  <si>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</si>
  <si>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</si>
  <si>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</si>
  <si>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</si>
  <si>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</si>
  <si>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</si>
  <si>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</si>
  <si>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</si>
  <si>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</si>
  <si>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</si>
  <si>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</si>
  <si>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</si>
  <si>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</si>
  <si>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</si>
  <si>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</si>
  <si>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</si>
  <si>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</si>
  <si>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</si>
  <si>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</si>
  <si>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</si>
  <si>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</si>
  <si>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</si>
  <si>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</si>
  <si>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</si>
  <si>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</si>
  <si>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</si>
  <si>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</si>
  <si>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</si>
  <si>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</si>
  <si>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</si>
  <si>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</si>
  <si>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</si>
  <si>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</si>
  <si>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</si>
  <si>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</si>
  <si>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</si>
  <si>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</si>
  <si>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</si>
  <si>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</si>
  <si>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</si>
  <si>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</si>
  <si>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</si>
  <si>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</si>
  <si>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</si>
  <si>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</si>
  <si>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</si>
  <si>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</si>
  <si>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</si>
  <si>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</si>
  <si>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</si>
  <si>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</si>
  <si>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</si>
  <si>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</si>
  <si>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</si>
  <si>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</si>
  <si>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</si>
  <si>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</si>
  <si>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</si>
  <si>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</si>
  <si>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</si>
  <si>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</si>
  <si>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</si>
  <si>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</si>
  <si>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</si>
  <si>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</si>
  <si>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</si>
  <si>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</si>
  <si>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</si>
  <si>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</si>
  <si>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</si>
  <si>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</si>
  <si>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</si>
  <si>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</si>
  <si>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</si>
  <si>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</si>
  <si>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</si>
  <si>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</si>
  <si>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</si>
  <si>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</si>
  <si>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</si>
  <si>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</si>
  <si>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</si>
  <si>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</si>
  <si>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</si>
  <si>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</si>
  <si>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</si>
  <si>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</si>
  <si>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</si>
  <si>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</si>
  <si>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</si>
  <si>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</si>
  <si>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</si>
  <si>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</si>
  <si>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</si>
  <si>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</si>
  <si>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</si>
  <si>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</si>
  <si>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</si>
  <si>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</si>
  <si>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</si>
  <si>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</si>
  <si>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</si>
  <si>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</si>
  <si>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</si>
  <si>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</si>
  <si>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</si>
  <si>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</si>
  <si>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</si>
  <si>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</si>
  <si>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</si>
  <si>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</si>
  <si>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</si>
  <si>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</si>
  <si>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</si>
  <si>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</si>
  <si>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</si>
  <si>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</si>
  <si>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</si>
  <si>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</si>
  <si>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</si>
  <si>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</si>
  <si>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</si>
  <si>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</si>
  <si>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</si>
  <si>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</si>
  <si>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</si>
  <si>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</si>
  <si>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</si>
  <si>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</si>
  <si>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</si>
  <si>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</si>
  <si>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</si>
  <si>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</si>
  <si>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</si>
  <si>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</si>
  <si>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</si>
  <si>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</si>
  <si>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</si>
  <si>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</si>
  <si>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</si>
  <si>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</si>
  <si>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</si>
  <si>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</si>
  <si>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</si>
  <si>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</si>
  <si>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</si>
  <si>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</si>
  <si>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</si>
  <si>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</si>
  <si>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</si>
  <si>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</si>
  <si>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</si>
  <si>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</si>
  <si>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</si>
  <si>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</si>
  <si>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</si>
  <si>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</si>
  <si>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</si>
  <si>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</si>
  <si>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</si>
  <si>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</si>
  <si>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</si>
  <si>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</si>
  <si>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</si>
  <si>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</si>
  <si>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</si>
  <si>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</si>
  <si>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</si>
  <si>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</si>
  <si>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</si>
  <si>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</si>
  <si>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</si>
  <si>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</si>
  <si>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</si>
  <si>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</si>
  <si>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</si>
  <si>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</si>
  <si>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</si>
  <si>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</si>
  <si>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</si>
  <si>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</si>
  <si>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</si>
  <si>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</si>
  <si>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</si>
  <si>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</si>
  <si>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</si>
  <si>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</si>
  <si>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</si>
  <si>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</si>
  <si>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</si>
  <si>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</si>
  <si>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</si>
  <si>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</si>
  <si>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</si>
  <si>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</si>
  <si>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</si>
  <si>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</si>
  <si>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</si>
  <si>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</si>
  <si>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</si>
  <si>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</si>
  <si>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</si>
  <si>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</si>
  <si>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</si>
  <si>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</si>
  <si>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</si>
  <si>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</si>
  <si>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</si>
  <si>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</si>
  <si>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</si>
  <si>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</si>
  <si>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</si>
  <si>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</si>
  <si>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</si>
  <si>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</si>
  <si>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</si>
  <si>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</si>
  <si>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</si>
  <si>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</si>
  <si>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</si>
  <si>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</si>
  <si>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</si>
  <si>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</si>
  <si>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</si>
  <si>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</si>
  <si>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</si>
  <si>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</si>
  <si>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</si>
  <si>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</si>
  <si>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</si>
  <si>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</si>
  <si>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</si>
  <si>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</si>
  <si>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</si>
  <si>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</si>
  <si>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</si>
  <si>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</si>
  <si>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</si>
  <si>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</si>
  <si>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</si>
  <si>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</si>
  <si>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</si>
  <si>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</si>
  <si>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</si>
  <si>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</si>
  <si>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</si>
  <si>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</si>
  <si>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</si>
  <si>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</si>
  <si>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</si>
  <si>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</si>
  <si>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</si>
  <si>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</si>
  <si>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</si>
  <si>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</si>
  <si>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</si>
  <si>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</si>
  <si>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</si>
  <si>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</si>
  <si>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</si>
  <si>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</si>
  <si>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</si>
  <si>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</si>
  <si>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</si>
  <si>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</si>
  <si>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</si>
  <si>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</si>
  <si>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</si>
  <si>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</si>
  <si>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</si>
  <si>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</si>
  <si>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</si>
  <si>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</si>
  <si>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</si>
  <si>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</si>
  <si>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</si>
  <si>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</si>
  <si>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</si>
  <si>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</si>
  <si>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</si>
  <si>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</si>
  <si>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</si>
  <si>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</si>
  <si>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</si>
  <si>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</si>
  <si>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</si>
  <si>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</si>
  <si>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</si>
  <si>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</si>
  <si>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</si>
  <si>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</si>
  <si>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</si>
  <si>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</si>
  <si>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</si>
  <si>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</si>
  <si>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</si>
  <si>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</si>
  <si>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</si>
  <si>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</si>
  <si>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</si>
  <si>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</si>
  <si>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</si>
  <si>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</si>
  <si>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</si>
  <si>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</si>
  <si>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</si>
  <si>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</si>
  <si>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</si>
  <si>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</si>
  <si>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</si>
  <si>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</si>
  <si>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</si>
  <si>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</si>
  <si>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</si>
  <si>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</si>
  <si>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</si>
  <si>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</si>
  <si>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</si>
  <si>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</si>
  <si>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</si>
  <si>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</si>
  <si>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</si>
  <si>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</si>
  <si>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</si>
  <si>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</si>
  <si>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</si>
  <si>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</si>
  <si>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</si>
  <si>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</si>
  <si>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</si>
  <si>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</si>
  <si>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</si>
  <si>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</si>
  <si>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</si>
  <si>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</si>
  <si>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</si>
  <si>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</si>
  <si>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</si>
  <si>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</si>
  <si>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</si>
  <si>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</si>
  <si>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</si>
  <si>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</si>
  <si>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</si>
  <si>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</si>
  <si>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</si>
  <si>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</si>
  <si>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</si>
  <si>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</si>
  <si>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</si>
  <si>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</si>
  <si>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</si>
  <si>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</si>
  <si>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</si>
  <si>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</si>
  <si>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</si>
  <si>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</si>
  <si>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</si>
  <si>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</si>
  <si>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</si>
  <si>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</si>
  <si>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</si>
  <si>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</si>
  <si>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</si>
  <si>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</si>
  <si>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</si>
  <si>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</si>
  <si>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</si>
  <si>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</si>
  <si>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</si>
  <si>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</si>
  <si>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</si>
  <si>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</si>
  <si>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</si>
  <si>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</si>
  <si>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</si>
  <si>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</si>
  <si>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</si>
  <si>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</si>
  <si>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</si>
  <si>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</si>
  <si>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</si>
  <si>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</si>
  <si>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</si>
  <si>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</si>
  <si>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</si>
  <si>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</si>
  <si>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</si>
  <si>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</si>
  <si>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</si>
  <si>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</si>
  <si>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</si>
  <si>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</si>
  <si>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</si>
  <si>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</si>
  <si>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</si>
  <si>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</si>
  <si>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</si>
  <si>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</si>
  <si>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</si>
  <si>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</si>
  <si>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</si>
  <si>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</si>
  <si>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</si>
  <si>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</si>
  <si>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</si>
  <si>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</si>
  <si>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</si>
  <si>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</si>
  <si>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</si>
  <si>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</si>
  <si>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</si>
  <si>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</si>
  <si>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</si>
  <si>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</si>
  <si>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</si>
  <si>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</si>
  <si>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</si>
  <si>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</si>
  <si>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</si>
  <si>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</si>
  <si>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</si>
  <si>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</si>
  <si>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</si>
  <si>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</si>
  <si>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</si>
  <si>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</si>
  <si>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</si>
  <si>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</si>
  <si>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</si>
  <si>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</si>
  <si>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</si>
  <si>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</si>
  <si>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</si>
  <si>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</si>
  <si>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</si>
  <si>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</si>
  <si>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</si>
  <si>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</si>
  <si>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</si>
  <si>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</si>
  <si>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</si>
  <si>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</si>
  <si>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</si>
  <si>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</si>
  <si>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</si>
  <si>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</si>
  <si>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</si>
  <si>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</si>
  <si>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</si>
  <si>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</si>
  <si>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</si>
  <si>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</si>
  <si>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</si>
  <si>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</si>
  <si>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</si>
  <si>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</si>
  <si>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</si>
  <si>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</si>
  <si>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</si>
  <si>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</si>
  <si>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</si>
  <si>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</si>
  <si>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</si>
  <si>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</si>
  <si>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</si>
  <si>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</si>
  <si>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</si>
  <si>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</si>
  <si>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</si>
  <si>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</si>
  <si>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</si>
  <si>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</si>
  <si>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</si>
  <si>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</si>
  <si>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</si>
  <si>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</si>
  <si>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</si>
  <si>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</si>
  <si>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</si>
  <si>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</si>
  <si>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</si>
  <si>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</si>
  <si>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</si>
  <si>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</si>
  <si>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</si>
  <si>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</si>
  <si>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</si>
  <si>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</si>
  <si>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</si>
  <si>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</si>
  <si>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</si>
  <si>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</si>
  <si>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</si>
  <si>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</si>
  <si>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</si>
  <si>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</si>
  <si>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</si>
  <si>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</si>
  <si>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</si>
  <si>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</si>
  <si>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</si>
  <si>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</si>
  <si>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</si>
  <si>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</si>
  <si>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</si>
  <si>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</si>
  <si>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</si>
  <si>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</si>
  <si>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</si>
  <si>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</si>
  <si>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</si>
  <si>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</si>
  <si>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</si>
  <si>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</si>
  <si>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</si>
  <si>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</si>
  <si>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</si>
  <si>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</si>
  <si>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</si>
  <si>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</si>
  <si>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</si>
  <si>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</si>
  <si>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</si>
  <si>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</si>
  <si>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</si>
  <si>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</si>
  <si>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</si>
  <si>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</si>
  <si>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</si>
  <si>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</si>
  <si>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</si>
  <si>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</si>
  <si>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</si>
  <si>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</si>
  <si>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</si>
  <si>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</si>
  <si>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</si>
  <si>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</si>
  <si>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</si>
  <si>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</si>
  <si>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</si>
  <si>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</si>
  <si>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</si>
  <si>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</si>
  <si>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</si>
  <si>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</si>
  <si>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</si>
  <si>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</si>
  <si>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</si>
  <si>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</si>
  <si>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</si>
  <si>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</si>
  <si>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</si>
  <si>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</si>
  <si>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</si>
  <si>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</si>
  <si>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</si>
  <si>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</si>
  <si>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</si>
  <si>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</si>
  <si>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</si>
  <si>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</si>
  <si>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</si>
  <si>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</si>
  <si>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</si>
  <si>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</si>
  <si>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</si>
  <si>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</si>
  <si>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</si>
  <si>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</si>
  <si>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</si>
  <si>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</si>
  <si>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</si>
  <si>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</si>
  <si>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</si>
  <si>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</si>
  <si>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</si>
  <si>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</si>
  <si>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</si>
  <si>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</si>
  <si>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</si>
  <si>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</si>
  <si>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</si>
  <si>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</si>
  <si>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</si>
  <si>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</si>
  <si>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</si>
  <si>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</si>
  <si>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</si>
  <si>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</si>
  <si>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</si>
  <si>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</si>
  <si>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</si>
  <si>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</si>
  <si>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</si>
  <si>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</si>
  <si>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</si>
  <si>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</si>
  <si>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</si>
  <si>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</si>
  <si>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</si>
  <si>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</si>
  <si>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</si>
  <si>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</si>
  <si>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</si>
  <si>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</si>
  <si>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</si>
  <si>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</si>
  <si>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</si>
  <si>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</si>
  <si>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</si>
  <si>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</si>
  <si>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</si>
  <si>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</si>
  <si>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</si>
  <si>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</si>
  <si>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</si>
  <si>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</si>
  <si>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</si>
  <si>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</si>
  <si>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</si>
  <si>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</si>
  <si>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</si>
  <si>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</si>
  <si>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</si>
  <si>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</si>
  <si>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</si>
  <si>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</si>
  <si>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</si>
  <si>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</si>
  <si>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</si>
  <si>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</si>
  <si>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</si>
  <si>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</si>
  <si>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</si>
  <si>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</si>
  <si>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</si>
  <si>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</si>
  <si>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</si>
  <si>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</si>
  <si>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</si>
  <si>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</si>
  <si>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</si>
  <si>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</si>
  <si>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</si>
  <si>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</si>
  <si>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</si>
  <si>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</si>
  <si>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</si>
  <si>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</si>
  <si>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</si>
  <si>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</si>
  <si>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</si>
  <si>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</si>
  <si>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</si>
  <si>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</si>
  <si>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</si>
  <si>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</si>
  <si>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</si>
  <si>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</si>
  <si>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</si>
  <si>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</si>
  <si>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</si>
  <si>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</si>
  <si>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</si>
  <si>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</si>
  <si>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</si>
  <si>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</si>
  <si>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</si>
  <si>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</si>
  <si>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</si>
  <si>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</si>
  <si>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</si>
  <si>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</si>
  <si>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</si>
  <si>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</si>
  <si>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</si>
  <si>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</si>
  <si>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</si>
  <si>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</si>
  <si>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</si>
  <si>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</si>
  <si>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</si>
  <si>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</si>
  <si>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</si>
  <si>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</si>
  <si>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</si>
  <si>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</si>
  <si>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</si>
  <si>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</si>
  <si>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</si>
  <si>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</si>
  <si>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</si>
  <si>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</si>
  <si>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</si>
  <si>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</si>
  <si>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</si>
  <si>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</si>
  <si>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</si>
  <si>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</si>
  <si>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</si>
  <si>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</si>
  <si>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</si>
  <si>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</si>
  <si>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</si>
  <si>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</si>
  <si>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</si>
  <si>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</si>
  <si>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</si>
  <si>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</si>
  <si>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</si>
  <si>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</si>
  <si>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</si>
  <si>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</si>
  <si>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</si>
  <si>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</si>
  <si>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</si>
  <si>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</si>
  <si>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</si>
  <si>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</si>
  <si>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</si>
  <si>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</si>
  <si>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</si>
  <si>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</si>
  <si>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</si>
  <si>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</si>
  <si>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</si>
  <si>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</si>
  <si>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</si>
  <si>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</si>
  <si>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</si>
  <si>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</si>
  <si>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</si>
  <si>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</si>
  <si>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</si>
  <si>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</si>
  <si>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</si>
  <si>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</si>
  <si>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</si>
  <si>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</si>
  <si>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</si>
  <si>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</si>
  <si>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</si>
  <si>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</si>
  <si>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</si>
  <si>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</si>
  <si>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</si>
  <si>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</si>
  <si>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</si>
  <si>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</si>
  <si>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</si>
  <si>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</si>
  <si>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</si>
  <si>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</si>
  <si>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</si>
  <si>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</si>
  <si>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</si>
  <si>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</si>
  <si>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</si>
  <si>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</si>
  <si>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</si>
  <si>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</si>
  <si>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</si>
  <si>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</si>
  <si>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</si>
  <si>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</si>
  <si>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</si>
  <si>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</si>
  <si>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</si>
  <si>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</si>
  <si>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</si>
  <si>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</si>
  <si>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</si>
  <si>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</si>
  <si>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</si>
  <si>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</si>
  <si>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</si>
  <si>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</si>
  <si>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</si>
  <si>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</si>
  <si>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</si>
  <si>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</si>
  <si>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</si>
  <si>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</si>
  <si>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</si>
  <si>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</si>
  <si>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</si>
  <si>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</si>
  <si>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</si>
  <si>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</si>
  <si>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</si>
  <si>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</si>
  <si>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</si>
  <si>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</si>
  <si>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</si>
  <si>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</si>
  <si>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</si>
  <si>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</si>
  <si>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</si>
  <si>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</si>
  <si>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</si>
  <si>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</si>
  <si>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</si>
  <si>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</si>
  <si>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</si>
  <si>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</si>
  <si>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</si>
  <si>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</si>
  <si>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</si>
  <si>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</si>
  <si>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</si>
  <si>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</si>
  <si>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</si>
  <si>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</si>
  <si>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</si>
  <si>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</si>
  <si>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</si>
  <si>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</si>
  <si>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</si>
  <si>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</si>
  <si>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</si>
  <si>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</si>
  <si>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</si>
  <si>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</si>
  <si>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</si>
  <si>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</si>
  <si>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</si>
  <si>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</si>
  <si>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</si>
  <si>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</si>
  <si>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</si>
  <si>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</si>
  <si>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</si>
  <si>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</si>
  <si>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</si>
  <si>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</si>
  <si>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</si>
  <si>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</si>
  <si>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</si>
  <si>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</si>
  <si>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</si>
  <si>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</si>
  <si>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</si>
  <si>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</si>
  <si>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</si>
  <si>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</si>
  <si>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</si>
  <si>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</si>
  <si>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</si>
  <si>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</si>
  <si>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</si>
  <si>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</si>
  <si>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</si>
  <si>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</si>
  <si>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</si>
  <si>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</si>
  <si>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</si>
  <si>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</si>
  <si>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</si>
  <si>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</si>
  <si>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</si>
  <si>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</si>
  <si>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</si>
  <si>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</si>
  <si>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</si>
  <si>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</si>
  <si>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</si>
  <si>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</si>
  <si>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</si>
  <si>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</si>
  <si>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</si>
  <si>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</si>
  <si>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</si>
  <si>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</si>
  <si>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</si>
  <si>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</si>
  <si>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</si>
  <si>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</si>
  <si>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</si>
  <si>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</si>
  <si>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</si>
  <si>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</si>
  <si>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</si>
  <si>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</si>
  <si>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</si>
  <si>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</si>
  <si>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</si>
  <si>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</si>
  <si>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</si>
  <si>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</si>
  <si>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</si>
  <si>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</si>
  <si>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</si>
  <si>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</si>
  <si>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</si>
  <si>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</si>
  <si>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</si>
  <si>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</si>
  <si>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</si>
  <si>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</si>
  <si>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</si>
  <si>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</si>
  <si>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</si>
  <si>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</si>
  <si>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</si>
  <si>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</si>
  <si>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</si>
  <si>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</si>
  <si>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</si>
  <si>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</si>
  <si>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</si>
  <si>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</si>
  <si>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</si>
  <si>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</si>
  <si>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</si>
  <si>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</si>
  <si>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</si>
  <si>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</si>
  <si>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</si>
  <si>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</si>
  <si>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</si>
  <si>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</si>
  <si>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</si>
  <si>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</si>
  <si>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</si>
  <si>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</si>
  <si>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</si>
  <si>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</si>
  <si>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</si>
  <si>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</si>
  <si>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</si>
  <si>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</si>
  <si>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</si>
  <si>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</si>
  <si>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</si>
  <si>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</si>
  <si>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</si>
  <si>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</si>
  <si>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</si>
  <si>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</si>
  <si>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</si>
  <si>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</si>
  <si>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</si>
  <si>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</si>
  <si>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</si>
  <si>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</si>
  <si>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</si>
  <si>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</si>
  <si>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</si>
  <si>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</si>
  <si>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</si>
  <si>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</si>
  <si>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</si>
  <si>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</si>
  <si>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</si>
  <si>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</si>
  <si>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</si>
  <si>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</si>
  <si>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</si>
  <si>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</si>
  <si>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</si>
  <si>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</si>
  <si>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</si>
  <si>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</si>
  <si>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</si>
  <si>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</si>
  <si>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</si>
  <si>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</si>
  <si>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</si>
  <si>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</si>
  <si>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</si>
  <si>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</si>
  <si>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</si>
  <si>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</si>
  <si>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</si>
  <si>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</si>
  <si>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</si>
  <si>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</si>
  <si>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</si>
  <si>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</si>
  <si>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</si>
  <si>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</si>
  <si>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</si>
  <si>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</si>
  <si>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</si>
  <si>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</si>
  <si>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</si>
  <si>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</si>
  <si>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</si>
  <si>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</si>
  <si>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</si>
  <si>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</si>
  <si>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</si>
  <si>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</si>
  <si>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</si>
  <si>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</si>
  <si>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</si>
  <si>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</si>
  <si>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</si>
  <si>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</si>
  <si>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</si>
  <si>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</si>
  <si>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</si>
  <si>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</si>
  <si>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</si>
  <si>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</si>
  <si>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</si>
  <si>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</si>
  <si>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</si>
  <si>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</si>
  <si>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</si>
  <si>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</si>
  <si>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</si>
  <si>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</si>
  <si>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</si>
  <si>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</si>
  <si>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</si>
  <si>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</si>
  <si>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</si>
  <si>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</si>
  <si>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</si>
  <si>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</si>
  <si>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</si>
  <si>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</si>
  <si>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</si>
  <si>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</si>
  <si>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</si>
  <si>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</si>
  <si>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</si>
  <si>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</si>
  <si>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</si>
  <si>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</si>
  <si>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</si>
  <si>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</si>
  <si>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</si>
  <si>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</si>
  <si>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</si>
  <si>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</si>
  <si>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</si>
  <si>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</si>
  <si>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</si>
  <si>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</si>
  <si>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</si>
  <si>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</si>
  <si>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</si>
  <si>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</si>
  <si>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</si>
  <si>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</si>
  <si>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</si>
  <si>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</si>
  <si>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</si>
  <si>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</si>
  <si>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</si>
  <si>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</si>
  <si>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</si>
  <si>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</si>
  <si>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</si>
  <si>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</si>
  <si>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</si>
  <si>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</si>
  <si>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</si>
  <si>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</si>
  <si>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</si>
  <si>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</si>
  <si>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</si>
  <si>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</si>
  <si>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</si>
  <si>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</si>
  <si>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</si>
  <si>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</si>
  <si>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</si>
  <si>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</si>
  <si>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</si>
  <si>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</si>
  <si>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</si>
  <si>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</si>
  <si>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</si>
  <si>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</si>
  <si>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</si>
  <si>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</si>
  <si>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</si>
  <si>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</si>
  <si>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</si>
  <si>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</si>
  <si>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</si>
  <si>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</si>
  <si>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</si>
  <si>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</si>
  <si>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</si>
  <si>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</si>
  <si>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</si>
  <si>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</si>
  <si>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</si>
  <si>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</si>
  <si>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</si>
  <si>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</si>
  <si>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</si>
  <si>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</si>
  <si>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</si>
  <si>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</si>
  <si>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</si>
  <si>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</si>
  <si>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</si>
  <si>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</si>
  <si>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</si>
  <si>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</si>
  <si>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</si>
  <si>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</si>
  <si>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</si>
  <si>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</si>
  <si>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</si>
  <si>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</si>
  <si>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</si>
  <si>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</si>
  <si>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</si>
  <si>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</si>
  <si>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</si>
  <si>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</si>
  <si>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</si>
  <si>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</si>
  <si>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</si>
  <si>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</si>
  <si>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</si>
  <si>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</si>
  <si>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</si>
  <si>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</si>
  <si>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</si>
  <si>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</si>
  <si>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</si>
  <si>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</si>
  <si>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</si>
  <si>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</si>
  <si>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</si>
  <si>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</si>
  <si>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</si>
  <si>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</si>
  <si>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</si>
  <si>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</si>
  <si>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</si>
  <si>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</si>
  <si>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</si>
  <si>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</si>
  <si>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</si>
  <si>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</si>
  <si>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</si>
  <si>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</si>
  <si>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</si>
  <si>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</si>
  <si>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</si>
  <si>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</si>
  <si>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</si>
  <si>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</si>
  <si>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</si>
  <si>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</si>
  <si>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</si>
  <si>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</si>
  <si>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</si>
  <si>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</si>
  <si>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</si>
  <si>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</si>
  <si>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</si>
  <si>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</si>
  <si>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</si>
  <si>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</si>
  <si>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</si>
  <si>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</si>
  <si>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</si>
  <si>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</si>
  <si>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</si>
  <si>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</si>
  <si>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</si>
  <si>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</si>
  <si>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</si>
  <si>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</si>
  <si>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</si>
  <si>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</si>
  <si>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</si>
  <si>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</si>
  <si>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</si>
  <si>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</si>
  <si>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</si>
  <si>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</si>
  <si>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</si>
  <si>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</si>
  <si>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</si>
  <si>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</si>
  <si>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</si>
  <si>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</si>
  <si>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</si>
  <si>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</si>
  <si>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</si>
  <si>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</si>
  <si>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</si>
  <si>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</si>
  <si>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</si>
  <si>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</si>
  <si>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</si>
  <si>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</si>
  <si>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</si>
  <si>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</si>
  <si>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</si>
  <si>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</si>
  <si>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</si>
  <si>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</si>
  <si>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</si>
  <si>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</si>
  <si>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</si>
  <si>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</si>
  <si>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</si>
  <si>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</si>
  <si>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</si>
  <si>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</si>
  <si>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</si>
  <si>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</si>
  <si>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</si>
  <si>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</si>
  <si>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</si>
  <si>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</si>
  <si>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</si>
  <si>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</si>
  <si>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</si>
  <si>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</si>
  <si>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</si>
  <si>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</si>
  <si>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</si>
  <si>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</si>
  <si>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</si>
  <si>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</si>
  <si>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</si>
  <si>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</si>
  <si>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</si>
  <si>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</si>
  <si>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</si>
  <si>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</si>
  <si>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</si>
  <si>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</si>
  <si>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</si>
  <si>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</si>
  <si>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</si>
  <si>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</si>
  <si>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</si>
  <si>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</si>
  <si>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</si>
  <si>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</si>
  <si>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</si>
  <si>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</si>
  <si>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</si>
  <si>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</si>
  <si>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</si>
  <si>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</si>
  <si>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</si>
  <si>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</si>
  <si>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</si>
  <si>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</si>
  <si>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</si>
  <si>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</si>
  <si>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</si>
  <si>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</si>
  <si>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</si>
  <si>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</si>
  <si>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</si>
  <si>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</si>
  <si>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</si>
  <si>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</si>
  <si>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</si>
  <si>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</si>
  <si>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</si>
  <si>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</si>
  <si>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</si>
  <si>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</si>
  <si>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</si>
  <si>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</si>
  <si>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</si>
  <si>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</si>
  <si>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</si>
  <si>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</si>
  <si>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</si>
  <si>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</si>
  <si>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</si>
  <si>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</si>
  <si>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</si>
  <si>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</si>
  <si>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</si>
  <si>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</si>
  <si>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</si>
  <si>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</si>
  <si>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</si>
  <si>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</si>
  <si>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</si>
  <si>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</si>
  <si>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</si>
  <si>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</si>
  <si>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</si>
  <si>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</si>
  <si>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</si>
  <si>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</si>
  <si>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</si>
  <si>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</si>
  <si>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</si>
  <si>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</si>
  <si>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</si>
  <si>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</si>
  <si>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</si>
  <si>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</si>
  <si>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</si>
  <si>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</si>
  <si>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</si>
  <si>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</si>
  <si>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</si>
  <si>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</si>
  <si>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</si>
  <si>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</si>
  <si>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</si>
  <si>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</si>
  <si>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</si>
  <si>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</si>
  <si>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</si>
  <si>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</si>
  <si>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</si>
  <si>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</si>
  <si>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</si>
  <si>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</si>
  <si>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</si>
  <si>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</si>
  <si>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</si>
  <si>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</si>
  <si>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</si>
  <si>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</si>
  <si>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</si>
  <si>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</si>
  <si>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</si>
  <si>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</si>
  <si>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</si>
  <si>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</si>
  <si>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</si>
  <si>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</si>
  <si>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</si>
  <si>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</si>
  <si>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</si>
  <si>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</si>
  <si>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</si>
  <si>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</si>
  <si>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</si>
  <si>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</si>
  <si>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</si>
  <si>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</si>
  <si>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</si>
  <si>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</si>
  <si>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</si>
  <si>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</si>
  <si>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</si>
  <si>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</si>
  <si>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</si>
  <si>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</si>
  <si>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</si>
  <si>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</si>
  <si>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</si>
  <si>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</si>
  <si>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</si>
  <si>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</si>
  <si>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</si>
  <si>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</si>
  <si>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</si>
  <si>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</si>
  <si>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</si>
  <si>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</si>
  <si>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</si>
  <si>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</si>
  <si>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</si>
  <si>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</si>
  <si>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</si>
  <si>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</si>
  <si>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</si>
  <si>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</si>
  <si>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</si>
  <si>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</si>
  <si>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</si>
  <si>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</si>
  <si>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</si>
  <si>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</si>
  <si>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</si>
  <si>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</si>
  <si>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</si>
  <si>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</si>
  <si>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</si>
  <si>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</si>
  <si>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</si>
  <si>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</si>
  <si>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</si>
  <si>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</si>
  <si>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</si>
  <si>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</si>
  <si>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</si>
  <si>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</si>
  <si>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</si>
  <si>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</si>
  <si>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</si>
  <si>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</si>
  <si>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</si>
  <si>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</si>
  <si>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</si>
  <si>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</si>
  <si>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</si>
  <si>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</si>
  <si>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</si>
  <si>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</si>
  <si>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</si>
  <si>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</si>
  <si>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</si>
  <si>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</si>
  <si>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</si>
  <si>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</si>
  <si>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</si>
  <si>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</si>
  <si>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</si>
  <si>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</si>
  <si>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</si>
  <si>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</si>
  <si>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</si>
  <si>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</si>
  <si>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</si>
  <si>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</si>
  <si>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</si>
  <si>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</si>
  <si>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</si>
  <si>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</si>
  <si>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</si>
  <si>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</si>
  <si>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</si>
  <si>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</si>
  <si>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</si>
  <si>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</si>
  <si>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</si>
  <si>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</si>
  <si>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</si>
  <si>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</si>
  <si>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</si>
  <si>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</si>
  <si>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</si>
  <si>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</si>
  <si>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</si>
  <si>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</si>
  <si>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</si>
  <si>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</si>
  <si>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</si>
  <si>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</si>
  <si>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</si>
  <si>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</si>
  <si>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</si>
  <si>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</si>
  <si>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</si>
  <si>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</si>
  <si>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</si>
  <si>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</si>
  <si>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</si>
  <si>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</si>
  <si>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</si>
  <si>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</si>
  <si>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</si>
  <si>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</si>
  <si>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</si>
  <si>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</si>
  <si>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</si>
  <si>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</si>
  <si>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</si>
  <si>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</si>
  <si>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</si>
  <si>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</si>
  <si>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</si>
  <si>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</si>
  <si>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</si>
  <si>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</si>
  <si>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</si>
  <si>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</si>
  <si>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</si>
  <si>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</si>
  <si>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</si>
  <si>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</si>
  <si>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</si>
  <si>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</si>
  <si>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</si>
  <si>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</si>
  <si>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</si>
  <si>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</si>
  <si>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</si>
  <si>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</si>
  <si>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</si>
  <si>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</si>
  <si>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</si>
  <si>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</si>
  <si>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</si>
  <si>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</si>
  <si>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</si>
  <si>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</si>
  <si>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</si>
  <si>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</si>
  <si>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</si>
  <si>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</si>
  <si>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</si>
  <si>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</si>
  <si>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</si>
  <si>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</si>
  <si>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</si>
  <si>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</si>
  <si>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</si>
  <si>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</si>
  <si>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</si>
  <si>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</si>
  <si>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</si>
  <si>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</si>
  <si>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</si>
  <si>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</si>
  <si>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</si>
  <si>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</si>
  <si>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</si>
  <si>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</si>
  <si>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</si>
  <si>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</si>
  <si>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</si>
  <si>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</si>
  <si>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</si>
  <si>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</si>
  <si>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</si>
  <si>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</si>
  <si>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</si>
  <si>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</si>
  <si>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</si>
  <si>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</si>
  <si>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</si>
  <si>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</si>
  <si>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</si>
  <si>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</si>
  <si>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</si>
  <si>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</si>
  <si>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</si>
  <si>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</si>
  <si>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</si>
  <si>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</si>
  <si>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</si>
  <si>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</si>
  <si>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</si>
  <si>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</si>
  <si>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</si>
  <si>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</si>
  <si>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</si>
  <si>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</si>
  <si>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</si>
  <si>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</si>
  <si>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</si>
  <si>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</si>
  <si>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</si>
  <si>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</si>
  <si>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</si>
  <si>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</si>
  <si>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</si>
  <si>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</si>
  <si>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</si>
  <si>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</si>
  <si>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</si>
  <si>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</si>
  <si>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</si>
  <si>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</si>
  <si>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</si>
  <si>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</si>
  <si>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</si>
  <si>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</si>
  <si>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</si>
  <si>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</si>
  <si>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</si>
  <si>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</si>
  <si>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</si>
  <si>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</si>
  <si>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</si>
  <si>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</si>
  <si>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</si>
  <si>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</si>
  <si>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</si>
  <si>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</si>
  <si>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</si>
  <si>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</si>
  <si>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</si>
  <si>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</si>
  <si>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</si>
  <si>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</si>
  <si>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</si>
  <si>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</si>
  <si>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</si>
  <si>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</si>
  <si>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</si>
  <si>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</si>
  <si>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</si>
  <si>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</si>
  <si>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</si>
  <si>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</si>
  <si>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</si>
  <si>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</si>
  <si>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</si>
  <si>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</si>
  <si>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</si>
  <si>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</si>
  <si>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</si>
  <si>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</si>
  <si>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</si>
  <si>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</si>
  <si>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</si>
  <si>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</si>
  <si>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</si>
  <si>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</si>
  <si>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</si>
  <si>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</si>
  <si>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</si>
  <si>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</si>
  <si>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</si>
  <si>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</si>
  <si>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</si>
  <si>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</si>
  <si>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</si>
  <si>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</si>
  <si>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</si>
  <si>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</si>
  <si>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</si>
  <si>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</si>
  <si>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</si>
  <si>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</si>
  <si>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</si>
  <si>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</si>
  <si>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</si>
  <si>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</si>
  <si>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</si>
  <si>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</si>
  <si>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</si>
  <si>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</si>
  <si>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</si>
  <si>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</si>
  <si>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</si>
  <si>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</si>
  <si>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</si>
  <si>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</si>
  <si>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</si>
  <si>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</si>
  <si>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</si>
  <si>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</si>
  <si>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</si>
  <si>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</si>
  <si>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</si>
  <si>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</si>
  <si>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</si>
  <si>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</si>
  <si>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</si>
  <si>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</si>
  <si>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</si>
  <si>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</si>
  <si>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</si>
  <si>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</si>
  <si>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</si>
  <si>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</si>
  <si>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</si>
  <si>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</si>
  <si>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</si>
  <si>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</si>
  <si>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</si>
  <si>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</si>
  <si>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</si>
  <si>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</si>
  <si>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</si>
  <si>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</si>
  <si>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</si>
  <si>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</si>
  <si>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</si>
  <si>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</si>
  <si>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</si>
  <si>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</si>
  <si>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</si>
  <si>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</si>
  <si>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</si>
  <si>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</si>
  <si>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</si>
  <si>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</si>
  <si>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</si>
  <si>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</si>
  <si>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</si>
  <si>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</si>
  <si>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</si>
  <si>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</si>
  <si>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</si>
  <si>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</si>
  <si>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</si>
  <si>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</si>
  <si>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</si>
  <si>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</si>
  <si>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</si>
  <si>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</si>
  <si>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</si>
  <si>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</si>
  <si>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</si>
  <si>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</si>
  <si>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</si>
  <si>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</si>
  <si>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</si>
  <si>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</si>
  <si>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</si>
  <si>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</si>
  <si>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</si>
  <si>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</si>
  <si>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</si>
  <si>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</si>
  <si>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</si>
  <si>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</si>
  <si>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</si>
  <si>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</si>
  <si>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</si>
  <si>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</si>
  <si>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</si>
  <si>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</si>
  <si>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</si>
  <si>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</si>
  <si>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</si>
  <si>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</si>
  <si>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</si>
  <si>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</si>
  <si>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</si>
  <si>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</si>
  <si>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</si>
  <si>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</si>
  <si>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</si>
  <si>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</si>
  <si>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</si>
  <si>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</si>
  <si>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</si>
  <si>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</si>
  <si>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</si>
  <si>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</si>
  <si>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</si>
  <si>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</si>
  <si>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</si>
  <si>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</si>
  <si>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</si>
  <si>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</si>
  <si>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</si>
  <si>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</si>
  <si>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</si>
  <si>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</si>
  <si>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</si>
  <si>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</si>
  <si>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</si>
  <si>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</si>
  <si>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</si>
  <si>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</si>
  <si>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</si>
  <si>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</si>
  <si>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</si>
  <si>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</si>
  <si>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</si>
  <si>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</si>
  <si>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</si>
  <si>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</si>
  <si>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</si>
  <si>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</si>
  <si>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</si>
  <si>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</si>
  <si>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</si>
  <si>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</si>
  <si>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</si>
  <si>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</si>
  <si>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</si>
  <si>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</si>
  <si>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</si>
  <si>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</si>
  <si>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</si>
  <si>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</si>
  <si>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</si>
  <si>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</si>
  <si>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</si>
  <si>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</si>
  <si>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</si>
  <si>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</si>
  <si>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</si>
  <si>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</si>
  <si>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</si>
  <si>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</si>
  <si>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</si>
  <si>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</si>
  <si>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</si>
  <si>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</si>
  <si>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</si>
  <si>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</si>
  <si>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</si>
  <si>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</si>
  <si>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</si>
  <si>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</si>
  <si>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</si>
  <si>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</si>
  <si>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</si>
  <si>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</si>
  <si>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</si>
  <si>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</si>
  <si>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</si>
  <si>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</si>
  <si>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</si>
  <si>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</si>
  <si>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</si>
  <si>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</si>
  <si>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</si>
  <si>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</si>
  <si>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</si>
  <si>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</si>
  <si>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</si>
  <si>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</si>
  <si>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</si>
  <si>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</si>
  <si>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</si>
  <si>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</si>
  <si>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</si>
  <si>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</si>
  <si>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</si>
  <si>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</si>
  <si>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</si>
  <si>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</si>
  <si>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</si>
  <si>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</si>
  <si>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</si>
  <si>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</si>
  <si>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</si>
  <si>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</si>
  <si>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</si>
  <si>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</si>
  <si>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</si>
  <si>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</si>
  <si>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</si>
  <si>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</si>
  <si>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</si>
  <si>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</si>
  <si>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</si>
  <si>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</si>
  <si>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</si>
  <si>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</si>
  <si>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</si>
  <si>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</si>
  <si>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</si>
  <si>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</si>
  <si>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</si>
  <si>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</si>
  <si>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</si>
  <si>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</si>
  <si>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</si>
  <si>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</si>
  <si>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</si>
  <si>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</si>
  <si>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</si>
  <si>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</si>
  <si>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</si>
  <si>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</si>
  <si>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</si>
  <si>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</si>
  <si>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</si>
  <si>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</si>
  <si>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</si>
  <si>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</si>
  <si>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</si>
  <si>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</si>
  <si>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</si>
  <si>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</si>
  <si>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</si>
  <si>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</si>
  <si>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</si>
  <si>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</si>
  <si>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</si>
  <si>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</si>
  <si>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</si>
  <si>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</si>
  <si>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</si>
  <si>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</si>
  <si>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</si>
  <si>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</si>
  <si>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</si>
  <si>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</si>
  <si>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</si>
  <si>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</si>
  <si>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</si>
  <si>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</si>
  <si>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</si>
  <si>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</si>
  <si>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</si>
  <si>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</si>
  <si>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</si>
  <si>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</si>
  <si>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</si>
  <si>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</si>
  <si>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</si>
  <si>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</si>
  <si>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</si>
  <si>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</si>
  <si>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</si>
  <si>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</si>
  <si>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</si>
  <si>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</si>
  <si>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</si>
  <si>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</si>
  <si>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</si>
  <si>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</si>
  <si>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</si>
  <si>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</si>
  <si>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</si>
  <si>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</si>
  <si>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</si>
  <si>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</si>
  <si>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</si>
  <si>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</si>
  <si>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</si>
  <si>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</si>
  <si>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</si>
  <si>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</si>
  <si>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</si>
  <si>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</si>
  <si>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</si>
  <si>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</si>
  <si>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</si>
  <si>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</si>
  <si>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</si>
  <si>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</si>
  <si>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</si>
  <si>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</si>
  <si>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</si>
  <si>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</si>
  <si>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</si>
  <si>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</si>
  <si>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</si>
  <si>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</si>
  <si>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</si>
  <si>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</si>
  <si>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</si>
  <si>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</si>
  <si>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</si>
  <si>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</si>
  <si>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</si>
  <si>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</si>
  <si>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</si>
  <si>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</si>
  <si>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</si>
  <si>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</si>
  <si>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</si>
  <si>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</si>
  <si>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</si>
  <si>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</si>
  <si>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</si>
  <si>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</si>
  <si>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</si>
  <si>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</si>
  <si>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</si>
  <si>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</si>
  <si>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</si>
  <si>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</si>
  <si>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</si>
  <si>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</si>
  <si>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</si>
  <si>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</si>
  <si>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</si>
  <si>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</si>
  <si>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</si>
  <si>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</si>
  <si>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</si>
  <si>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</si>
  <si>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</si>
  <si>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</si>
  <si>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</si>
  <si>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</si>
  <si>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</si>
  <si>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</si>
  <si>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</si>
  <si>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</si>
  <si>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</si>
  <si>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</si>
  <si>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</si>
  <si>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</si>
  <si>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</si>
  <si>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</si>
  <si>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</si>
  <si>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</si>
  <si>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</si>
  <si>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</si>
  <si>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</si>
  <si>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</si>
  <si>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</si>
  <si>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</si>
  <si>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</si>
  <si>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</si>
  <si>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</si>
  <si>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</si>
  <si>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</si>
  <si>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</si>
  <si>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</si>
  <si>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</si>
  <si>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</si>
  <si>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</si>
  <si>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</si>
  <si>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</si>
  <si>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</si>
  <si>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</si>
  <si>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</si>
  <si>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</si>
  <si>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</si>
  <si>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</si>
  <si>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</si>
  <si>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</si>
  <si>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</si>
  <si>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</si>
  <si>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</si>
  <si>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</si>
  <si>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</si>
  <si>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</si>
  <si>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</si>
  <si>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</si>
  <si>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</si>
  <si>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</si>
  <si>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</si>
  <si>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</si>
  <si>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</si>
  <si>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</si>
  <si>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</si>
  <si>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</si>
  <si>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</si>
  <si>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</si>
  <si>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</si>
  <si>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</si>
  <si>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</si>
  <si>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</si>
  <si>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</si>
  <si>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</si>
  <si>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</si>
  <si>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</si>
  <si>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</si>
  <si>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</si>
  <si>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</si>
  <si>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</si>
  <si>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</si>
  <si>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</si>
  <si>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</si>
  <si>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</si>
  <si>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</si>
  <si>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</si>
  <si>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</si>
  <si>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</si>
  <si>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</si>
  <si>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</si>
  <si>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</si>
  <si>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</si>
  <si>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</si>
  <si>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</si>
  <si>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</si>
  <si>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</si>
  <si>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</si>
  <si>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</si>
  <si>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</si>
  <si>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</si>
  <si>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</si>
  <si>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</si>
  <si>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</si>
  <si>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</si>
  <si>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</si>
  <si>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</si>
  <si>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</si>
  <si>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</si>
  <si>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</si>
  <si>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</si>
  <si>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</si>
  <si>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</si>
  <si>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</si>
  <si>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</si>
  <si>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</si>
  <si>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</si>
  <si>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</si>
  <si>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</si>
  <si>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</si>
  <si>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</si>
  <si>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</si>
  <si>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</si>
  <si>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</si>
  <si>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</si>
  <si>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</si>
  <si>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</si>
  <si>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</si>
  <si>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</si>
  <si>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</si>
  <si>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</si>
  <si>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</si>
  <si>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</si>
  <si>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</si>
  <si>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</si>
  <si>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</si>
  <si>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</si>
  <si>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</si>
  <si>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</si>
  <si>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</si>
  <si>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</si>
  <si>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</si>
  <si>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</si>
  <si>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</si>
  <si>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</si>
  <si>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</si>
  <si>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</si>
  <si>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</si>
  <si>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</si>
  <si>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</si>
  <si>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</si>
  <si>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</si>
  <si>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</si>
  <si>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</si>
  <si>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</si>
  <si>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</si>
  <si>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</si>
  <si>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</si>
  <si>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</si>
  <si>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</si>
  <si>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</si>
  <si>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</si>
  <si>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</si>
  <si>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</si>
  <si>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</si>
  <si>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</si>
  <si>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</si>
  <si>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</si>
  <si>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</si>
  <si>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</si>
  <si>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</si>
  <si>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</si>
  <si>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</si>
  <si>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</si>
  <si>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</si>
  <si>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</si>
  <si>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</si>
  <si>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</si>
  <si>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</si>
  <si>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</si>
  <si>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</si>
  <si>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</si>
  <si>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</si>
  <si>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</si>
  <si>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</si>
  <si>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</si>
  <si>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</si>
  <si>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</si>
  <si>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</si>
  <si>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</si>
  <si>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</si>
  <si>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</si>
  <si>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</si>
  <si>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</si>
  <si>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</si>
  <si>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</si>
  <si>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</si>
  <si>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</si>
  <si>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</si>
  <si>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</si>
  <si>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</si>
  <si>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</si>
  <si>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</si>
  <si>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</si>
  <si>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</si>
  <si>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</si>
  <si>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</si>
  <si>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</si>
  <si>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</si>
  <si>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</si>
  <si>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</si>
  <si>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</si>
  <si>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</si>
  <si>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</si>
  <si>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</si>
  <si>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</si>
  <si>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</si>
  <si>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</si>
  <si>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</si>
  <si>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</si>
  <si>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</si>
  <si>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</si>
  <si>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</si>
  <si>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</si>
  <si>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</si>
  <si>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</si>
  <si>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</si>
  <si>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</si>
  <si>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</si>
  <si>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</si>
  <si>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</si>
  <si>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</si>
  <si>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</si>
  <si>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</si>
  <si>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</si>
  <si>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</si>
  <si>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</si>
  <si>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</si>
  <si>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</si>
  <si>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</si>
  <si>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</si>
  <si>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</si>
  <si>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</si>
  <si>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</si>
  <si>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</si>
  <si>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</si>
  <si>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</si>
  <si>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</si>
  <si>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</si>
  <si>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</si>
  <si>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</si>
  <si>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</si>
  <si>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</si>
  <si>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</si>
  <si>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</si>
  <si>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</si>
  <si>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</si>
  <si>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</si>
  <si>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</si>
  <si>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</si>
  <si>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</si>
  <si>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</si>
  <si>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</si>
  <si>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</si>
  <si>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</si>
  <si>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</si>
  <si>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</si>
  <si>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</si>
  <si>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</si>
  <si>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</si>
  <si>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</si>
  <si>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</si>
  <si>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</si>
  <si>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</si>
  <si>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</si>
  <si>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</si>
  <si>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</si>
  <si>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</si>
  <si>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</si>
  <si>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</si>
  <si>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</si>
  <si>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</si>
  <si>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</si>
  <si>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</si>
  <si>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</si>
  <si>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</si>
  <si>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</si>
  <si>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</si>
  <si>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</si>
  <si>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</si>
  <si>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</si>
  <si>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</si>
  <si>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</si>
  <si>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</si>
  <si>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</si>
  <si>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</si>
  <si>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</si>
  <si>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</si>
  <si>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</si>
  <si>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</si>
  <si>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</si>
  <si>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</si>
  <si>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</si>
  <si>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</si>
  <si>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</si>
  <si>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</si>
  <si>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</si>
  <si>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</si>
  <si>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</si>
  <si>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</si>
  <si>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</si>
  <si>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</si>
  <si>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</si>
  <si>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</si>
  <si>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</si>
  <si>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</si>
  <si>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</si>
  <si>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</si>
  <si>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</si>
  <si>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</si>
  <si>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</si>
  <si>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</si>
  <si>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</si>
  <si>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</si>
  <si>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</si>
  <si>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</si>
  <si>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</si>
  <si>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</si>
  <si>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</si>
  <si>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</si>
  <si>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</si>
  <si>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</si>
  <si>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</si>
  <si>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</si>
  <si>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</si>
  <si>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</si>
  <si>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</si>
  <si>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</si>
  <si>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</si>
  <si>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</si>
  <si>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</si>
  <si>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</si>
  <si>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</si>
  <si>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</si>
  <si>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</si>
  <si>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</si>
  <si>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</si>
  <si>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</si>
  <si>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</si>
  <si>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</si>
  <si>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</si>
  <si>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</si>
  <si>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</si>
  <si>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</si>
  <si>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</si>
  <si>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</si>
  <si>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</si>
  <si>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</si>
  <si>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</si>
  <si>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</si>
  <si>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</si>
  <si>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</si>
  <si>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</si>
  <si>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</si>
  <si>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</si>
  <si>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</si>
  <si>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</si>
  <si>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</si>
  <si>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</si>
  <si>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</si>
  <si>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</si>
  <si>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</si>
  <si>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</si>
  <si>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</si>
  <si>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</si>
  <si>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</si>
  <si>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</si>
  <si>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</si>
  <si>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</si>
  <si>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</si>
  <si>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</si>
  <si>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</si>
  <si>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</si>
  <si>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</si>
  <si>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</si>
  <si>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</si>
  <si>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</si>
  <si>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</si>
  <si>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</si>
  <si>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</si>
  <si>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</si>
  <si>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</si>
  <si>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</si>
  <si>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</si>
  <si>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</si>
  <si>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</si>
  <si>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</si>
  <si>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</si>
  <si>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</si>
  <si>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</si>
  <si>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</si>
  <si>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</si>
  <si>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</si>
  <si>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</si>
  <si>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</si>
  <si>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</si>
  <si>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</si>
  <si>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</si>
  <si>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</si>
  <si>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</si>
  <si>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</si>
  <si>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</si>
  <si>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</si>
  <si>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</si>
  <si>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</si>
  <si>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</si>
  <si>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</si>
  <si>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</si>
  <si>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</si>
  <si>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</si>
  <si>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</si>
  <si>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</si>
  <si>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</si>
  <si>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</si>
  <si>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</si>
  <si>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</si>
  <si>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</si>
  <si>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</si>
  <si>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</si>
  <si>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</si>
  <si>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</si>
  <si>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</si>
  <si>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</si>
  <si>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</si>
  <si>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</si>
  <si>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</si>
  <si>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</si>
  <si>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</si>
  <si>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</si>
  <si>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</si>
  <si>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</si>
  <si>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</si>
  <si>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</si>
  <si>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</si>
  <si>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</si>
  <si>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</si>
  <si>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</si>
  <si>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</si>
  <si>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</si>
  <si>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</si>
  <si>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</si>
  <si>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</si>
  <si>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</si>
  <si>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</si>
  <si>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</si>
  <si>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</si>
  <si>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</si>
  <si>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</si>
  <si>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</si>
  <si>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</si>
  <si>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</si>
  <si>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</si>
  <si>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</si>
  <si>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</si>
  <si>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</si>
  <si>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</si>
  <si>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</si>
  <si>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</si>
  <si>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</si>
  <si>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</si>
  <si>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</si>
  <si>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</si>
  <si>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</si>
  <si>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</si>
  <si>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</si>
  <si>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</si>
  <si>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</si>
  <si>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</si>
  <si>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</si>
  <si>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</si>
  <si>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</si>
  <si>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</si>
  <si>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</si>
  <si>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</si>
  <si>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</si>
  <si>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</si>
  <si>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</si>
  <si>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</si>
  <si>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</si>
  <si>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</si>
  <si>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</si>
  <si>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</si>
  <si>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</si>
  <si>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</si>
  <si>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</si>
  <si>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</si>
  <si>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</si>
  <si>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</si>
  <si>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</si>
  <si>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</si>
  <si>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</si>
  <si>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</si>
  <si>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</si>
  <si>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</si>
  <si>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</si>
  <si>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</si>
  <si>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</si>
  <si>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</si>
  <si>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</si>
  <si>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</si>
  <si>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</si>
  <si>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</si>
  <si>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</si>
  <si>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</si>
  <si>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</si>
  <si>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</si>
  <si>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</si>
  <si>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</si>
  <si>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</si>
  <si>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</si>
  <si>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</si>
  <si>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</si>
  <si>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</si>
  <si>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</si>
  <si>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</si>
  <si>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</si>
  <si>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</si>
  <si>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</si>
  <si>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</si>
  <si>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</si>
  <si>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</si>
  <si>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</si>
  <si>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</si>
  <si>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</si>
  <si>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</si>
  <si>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</si>
  <si>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</si>
  <si>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</si>
  <si>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</si>
  <si>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</si>
  <si>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</si>
  <si>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</si>
  <si>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</si>
  <si>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</si>
  <si>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</si>
  <si>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</si>
  <si>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</si>
  <si>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</si>
  <si>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</si>
  <si>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</si>
  <si>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</si>
  <si>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</si>
  <si>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</si>
  <si>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</si>
  <si>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</si>
  <si>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</si>
  <si>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</si>
  <si>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</si>
  <si>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</si>
  <si>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</si>
  <si>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</si>
  <si>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</si>
  <si>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</si>
  <si>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</si>
  <si>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</si>
  <si>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</si>
  <si>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</si>
  <si>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</si>
  <si>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</si>
  <si>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</si>
  <si>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</si>
  <si>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</si>
  <si>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</si>
  <si>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</si>
  <si>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</si>
  <si>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</si>
  <si>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</si>
  <si>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</si>
  <si>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</si>
  <si>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</si>
  <si>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</si>
  <si>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</si>
  <si>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</si>
  <si>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</si>
  <si>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</si>
  <si>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</si>
  <si>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</si>
  <si>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</si>
  <si>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</si>
  <si>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</si>
  <si>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</si>
  <si>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</si>
  <si>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</si>
  <si>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</si>
  <si>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</si>
  <si>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</si>
  <si>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</si>
  <si>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</si>
  <si>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</si>
  <si>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</si>
  <si>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</si>
  <si>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</si>
  <si>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</si>
  <si>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</si>
  <si>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</si>
  <si>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</si>
  <si>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</si>
  <si>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</si>
  <si>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</si>
  <si>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</si>
  <si>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</si>
  <si>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</si>
  <si>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</si>
  <si>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</si>
  <si>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</si>
  <si>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</si>
  <si>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</si>
  <si>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</si>
  <si>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</si>
  <si>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</si>
  <si>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</si>
  <si>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</si>
  <si>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</si>
  <si>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</si>
  <si>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</si>
  <si>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</si>
  <si>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</si>
  <si>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</si>
  <si>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</si>
  <si>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</si>
  <si>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</si>
  <si>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</si>
  <si>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</si>
  <si>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</si>
  <si>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</si>
  <si>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</si>
  <si>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</si>
  <si>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</si>
  <si>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</si>
  <si>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</si>
  <si>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</si>
  <si>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</si>
  <si>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</si>
  <si>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</si>
  <si>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</si>
  <si>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</si>
  <si>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</si>
  <si>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</si>
  <si>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</si>
  <si>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</si>
  <si>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</si>
  <si>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</si>
  <si>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</si>
  <si>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</si>
  <si>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</si>
  <si>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</si>
  <si>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</si>
  <si>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</si>
  <si>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</si>
  <si>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</si>
  <si>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</si>
  <si>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</si>
  <si>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</si>
  <si>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</si>
  <si>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</si>
  <si>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</si>
  <si>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</si>
  <si>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</si>
  <si>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</si>
  <si>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</si>
  <si>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</si>
  <si>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</si>
  <si>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</si>
  <si>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</si>
  <si>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</si>
  <si>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</si>
  <si>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</si>
  <si>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</si>
  <si>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</si>
  <si>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</si>
  <si>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</si>
  <si>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</si>
  <si>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</si>
  <si>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</si>
  <si>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</si>
  <si>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</si>
  <si>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</si>
  <si>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</si>
  <si>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</si>
  <si>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</si>
  <si>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</si>
  <si>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</si>
  <si>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</si>
  <si>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</si>
  <si>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</si>
  <si>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</si>
  <si>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</si>
  <si>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</si>
  <si>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</si>
  <si>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</si>
  <si>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</si>
  <si>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</si>
  <si>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</si>
  <si>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</si>
  <si>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</si>
  <si>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</si>
  <si>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</si>
  <si>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</si>
  <si>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</si>
  <si>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</si>
  <si>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</si>
  <si>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</si>
  <si>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</si>
  <si>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</si>
  <si>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</si>
  <si>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</si>
  <si>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</si>
  <si>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</si>
  <si>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</si>
  <si>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</si>
  <si>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</si>
  <si>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</si>
  <si>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</si>
  <si>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</si>
  <si>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</si>
  <si>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</si>
  <si>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</si>
  <si>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</si>
  <si>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</si>
  <si>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</si>
  <si>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</si>
  <si>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</si>
  <si>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</si>
  <si>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</si>
  <si>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</si>
  <si>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</si>
  <si>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</si>
  <si>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</si>
  <si>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</si>
  <si>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</si>
  <si>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</si>
  <si>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</si>
  <si>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</si>
  <si>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</si>
  <si>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</si>
  <si>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</si>
  <si>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</si>
  <si>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</si>
  <si>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</si>
  <si>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</si>
  <si>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</si>
  <si>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</si>
  <si>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</si>
  <si>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</si>
  <si>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</si>
  <si>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</si>
  <si>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</si>
  <si>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</si>
  <si>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</si>
  <si>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</si>
  <si>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</si>
  <si>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</si>
  <si>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</si>
  <si>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</si>
  <si>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</si>
  <si>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</si>
  <si>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</si>
  <si>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</si>
  <si>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</si>
  <si>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</si>
  <si>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</si>
  <si>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</si>
  <si>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</si>
  <si>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</si>
  <si>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</si>
  <si>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</si>
  <si>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</si>
  <si>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</si>
  <si>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</si>
  <si>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</si>
  <si>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</si>
  <si>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</si>
  <si>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</si>
  <si>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</si>
  <si>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</si>
  <si>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</si>
  <si>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</si>
  <si>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</si>
  <si>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</si>
  <si>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</si>
  <si>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</si>
  <si>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</si>
  <si>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</si>
  <si>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</si>
  <si>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</si>
  <si>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</si>
  <si>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</si>
  <si>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</si>
  <si>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</si>
  <si>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</si>
  <si>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</si>
  <si>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</si>
  <si>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</si>
  <si>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</si>
  <si>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</si>
  <si>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</si>
  <si>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</si>
  <si>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</si>
  <si>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</si>
  <si>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</si>
  <si>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</si>
  <si>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</si>
  <si>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</si>
  <si>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</si>
  <si>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</si>
  <si>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</si>
  <si>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</si>
  <si>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</si>
  <si>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</si>
  <si>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</si>
  <si>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</si>
  <si>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</si>
  <si>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</si>
  <si>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</si>
  <si>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</si>
  <si>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</si>
  <si>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</si>
  <si>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</si>
  <si>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</si>
  <si>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</si>
  <si>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</si>
  <si>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</si>
  <si>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</si>
  <si>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</si>
  <si>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</si>
  <si>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</si>
  <si>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</si>
  <si>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</si>
  <si>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</si>
  <si>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</si>
  <si>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</si>
  <si>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</si>
  <si>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</si>
  <si>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</si>
  <si>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</si>
  <si>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</si>
  <si>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</si>
  <si>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</si>
  <si>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</si>
  <si>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</si>
  <si>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</si>
  <si>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</si>
  <si>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</si>
  <si>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</si>
  <si>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</si>
  <si>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</si>
  <si>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</si>
  <si>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</si>
  <si>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</si>
  <si>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</si>
  <si>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</si>
  <si>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</si>
  <si>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</si>
  <si>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</si>
  <si>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</si>
  <si>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</si>
  <si>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</si>
  <si>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</si>
  <si>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</si>
  <si>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</si>
  <si>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</si>
  <si>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</si>
  <si>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</si>
  <si>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</si>
  <si>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</si>
  <si>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</si>
  <si>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</si>
  <si>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</si>
  <si>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</si>
  <si>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</si>
  <si>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</si>
  <si>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</si>
  <si>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</si>
  <si>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</si>
  <si>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</si>
  <si>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</si>
  <si>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</si>
  <si>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</si>
  <si>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</si>
  <si>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</si>
  <si>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</si>
  <si>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</si>
  <si>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</si>
  <si>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</si>
  <si>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</si>
  <si>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</si>
  <si>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</si>
  <si>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</si>
  <si>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</si>
  <si>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</si>
  <si>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</si>
  <si>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</si>
  <si>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</si>
  <si>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</si>
  <si>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</si>
  <si>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</si>
  <si>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</si>
  <si>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</si>
  <si>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</si>
  <si>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</si>
  <si>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</si>
  <si>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</si>
  <si>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</si>
  <si>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</si>
  <si>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</si>
  <si>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</si>
  <si>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</si>
  <si>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</si>
  <si>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</si>
  <si>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</si>
  <si>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</si>
  <si>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</si>
  <si>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</si>
  <si>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</si>
  <si>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</si>
  <si>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</si>
  <si>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</si>
  <si>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</si>
  <si>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</si>
  <si>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</si>
  <si>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</si>
  <si>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</si>
  <si>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</si>
  <si>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</si>
  <si>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</si>
  <si>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</si>
  <si>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</si>
  <si>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</si>
  <si>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</si>
  <si>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</si>
  <si>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</si>
  <si>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</si>
  <si>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</si>
  <si>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</si>
  <si>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</si>
  <si>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</si>
  <si>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</si>
  <si>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</si>
  <si>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</si>
  <si>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</si>
  <si>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</si>
  <si>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</si>
  <si>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</si>
  <si>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</si>
  <si>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</si>
  <si>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</si>
  <si>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</si>
  <si>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</si>
  <si>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</si>
  <si>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</si>
  <si>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</si>
  <si>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</si>
  <si>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</si>
  <si>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</si>
  <si>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</si>
  <si>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</si>
  <si>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</si>
  <si>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</si>
  <si>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</si>
  <si>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</si>
  <si>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</si>
  <si>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</si>
  <si>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</si>
  <si>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</si>
  <si>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</si>
  <si>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</si>
  <si>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</si>
  <si>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</si>
  <si>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</si>
  <si>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</si>
  <si>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</si>
  <si>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</si>
  <si>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</si>
  <si>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</si>
  <si>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</si>
  <si>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</si>
  <si>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</si>
  <si>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</si>
  <si>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</si>
  <si>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</si>
  <si>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</si>
  <si>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</si>
  <si>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</si>
  <si>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</si>
  <si>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</si>
  <si>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</si>
  <si>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</si>
  <si>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</si>
  <si>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</si>
  <si>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</si>
  <si>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</si>
  <si>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</si>
  <si>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</si>
  <si>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</si>
  <si>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</si>
  <si>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</si>
  <si>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</si>
  <si>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</si>
  <si>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</si>
  <si>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</si>
  <si>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</si>
  <si>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</si>
  <si>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</si>
  <si>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</si>
  <si>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</si>
  <si>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</si>
  <si>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</si>
  <si>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</si>
  <si>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</si>
  <si>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</si>
  <si>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</si>
  <si>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</si>
  <si>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</si>
  <si>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</si>
  <si>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</si>
  <si>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</si>
  <si>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</si>
  <si>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</si>
  <si>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</si>
  <si>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</si>
  <si>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</si>
  <si>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</si>
  <si>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</si>
  <si>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</si>
  <si>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</si>
  <si>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</si>
  <si>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</si>
  <si>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</si>
  <si>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</si>
  <si>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</si>
  <si>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</si>
  <si>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</si>
  <si>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</si>
  <si>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</si>
  <si>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</si>
  <si>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</si>
  <si>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</si>
  <si>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</si>
  <si>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</si>
  <si>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</si>
  <si>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</si>
  <si>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</si>
  <si>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</si>
  <si>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</si>
  <si>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</si>
  <si>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</si>
  <si>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</si>
  <si>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</si>
  <si>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</si>
  <si>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</si>
  <si>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</si>
  <si>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</si>
  <si>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</si>
  <si>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</si>
  <si>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</si>
  <si>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</si>
  <si>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</si>
  <si>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</si>
  <si>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</si>
  <si>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</si>
  <si>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</si>
  <si>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</si>
  <si>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</si>
  <si>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</si>
  <si>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</si>
  <si>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</si>
  <si>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</si>
  <si>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</si>
  <si>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</si>
  <si>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</si>
  <si>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</si>
  <si>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</si>
  <si>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</si>
  <si>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</si>
  <si>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</si>
  <si>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</si>
  <si>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</si>
  <si>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</si>
  <si>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</si>
  <si>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</si>
  <si>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</si>
  <si>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</si>
  <si>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</si>
  <si>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</si>
  <si>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</si>
  <si>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</si>
  <si>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</si>
  <si>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</si>
  <si>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</si>
  <si>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</si>
  <si>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</si>
  <si>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</si>
  <si>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</si>
  <si>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</si>
  <si>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</si>
  <si>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</si>
  <si>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</si>
  <si>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</si>
  <si>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</si>
  <si>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</si>
  <si>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</si>
  <si>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</si>
  <si>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</si>
  <si>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</si>
  <si>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</si>
  <si>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</si>
  <si>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</si>
  <si>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</si>
  <si>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</si>
  <si>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</si>
  <si>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</si>
  <si>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</si>
  <si>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</si>
  <si>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</si>
  <si>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</si>
  <si>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</si>
  <si>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</si>
  <si>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</si>
  <si>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</si>
  <si>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</si>
  <si>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</si>
  <si>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</si>
  <si>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</si>
  <si>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</si>
  <si>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</si>
  <si>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</si>
  <si>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</si>
  <si>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</si>
  <si>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</si>
  <si>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</si>
  <si>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</si>
  <si>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</si>
  <si>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</si>
  <si>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</si>
  <si>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</si>
  <si>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</si>
  <si>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</si>
  <si>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</si>
  <si>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</si>
  <si>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</si>
  <si>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</si>
  <si>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</si>
  <si>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</si>
  <si>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</si>
  <si>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</si>
  <si>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</si>
  <si>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</si>
  <si>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</si>
  <si>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</si>
  <si>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</si>
  <si>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</si>
  <si>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</si>
  <si>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</si>
  <si>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</si>
  <si>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</si>
  <si>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</si>
  <si>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</si>
  <si>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</si>
  <si>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</si>
  <si>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</si>
  <si>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</si>
  <si>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</si>
  <si>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</si>
  <si>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</si>
  <si>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</si>
  <si>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</si>
  <si>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</si>
  <si>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</si>
  <si>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</si>
  <si>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</si>
  <si>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</si>
  <si>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</si>
  <si>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</si>
  <si>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</si>
  <si>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</si>
  <si>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</si>
  <si>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</si>
  <si>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</si>
  <si>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</si>
  <si>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</si>
  <si>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</si>
  <si>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</si>
  <si>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</si>
  <si>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</si>
  <si>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</si>
  <si>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</si>
  <si>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</si>
  <si>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</si>
  <si>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</si>
  <si>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</si>
  <si>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</si>
  <si>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</si>
  <si>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</si>
  <si>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</si>
  <si>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</si>
  <si>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</si>
  <si>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</si>
  <si>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</si>
  <si>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</si>
  <si>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</si>
  <si>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</si>
  <si>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</si>
  <si>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</si>
  <si>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</si>
  <si>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</si>
  <si>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</si>
  <si>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</si>
  <si>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</si>
  <si>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</si>
  <si>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</si>
  <si>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</si>
  <si>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</si>
  <si>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</si>
  <si>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</si>
  <si>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</si>
  <si>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</si>
  <si>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</si>
  <si>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</si>
  <si>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</si>
  <si>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</si>
  <si>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</si>
  <si>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</si>
  <si>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</si>
  <si>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</si>
  <si>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</si>
  <si>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</si>
  <si>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</si>
  <si>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</si>
  <si>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</si>
  <si>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</si>
  <si>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</si>
  <si>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</si>
  <si>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</si>
  <si>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</si>
  <si>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</si>
  <si>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</si>
  <si>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</si>
  <si>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</si>
  <si>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</si>
  <si>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</si>
  <si>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</si>
  <si>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</si>
  <si>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</si>
  <si>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</si>
  <si>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</si>
  <si>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</si>
  <si>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</si>
  <si>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</si>
  <si>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</si>
  <si>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</si>
  <si>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</si>
  <si>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</si>
  <si>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</si>
  <si>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</si>
  <si>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</si>
  <si>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</si>
  <si>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</si>
  <si>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</si>
  <si>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</si>
  <si>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</si>
  <si>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</si>
  <si>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</si>
  <si>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</si>
  <si>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</si>
  <si>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</si>
  <si>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</si>
  <si>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</si>
  <si>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</si>
  <si>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</si>
  <si>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</si>
  <si>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</si>
  <si>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</si>
  <si>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</si>
  <si>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</si>
  <si>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</si>
  <si>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</si>
  <si>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</si>
  <si>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</si>
  <si>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</si>
  <si>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</si>
  <si>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</si>
  <si>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</si>
  <si>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</si>
  <si>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</si>
  <si>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</si>
  <si>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</si>
  <si>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</si>
  <si>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</si>
  <si>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</si>
  <si>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</si>
  <si>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</si>
  <si>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</si>
  <si>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</si>
  <si>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</si>
  <si>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</si>
  <si>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</si>
  <si>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</si>
  <si>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</si>
  <si>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</si>
  <si>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</si>
  <si>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</si>
  <si>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</si>
  <si>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</si>
  <si>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</si>
  <si>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</si>
  <si>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</si>
  <si>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</si>
  <si>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</si>
  <si>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</si>
  <si>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</si>
  <si>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</si>
  <si>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</si>
  <si>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</si>
  <si>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</si>
  <si>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</si>
  <si>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</si>
  <si>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</si>
  <si>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</si>
  <si>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</si>
  <si>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</si>
  <si>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</si>
  <si>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</si>
  <si>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</si>
  <si>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</si>
  <si>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</si>
  <si>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</si>
  <si>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</si>
  <si>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</si>
  <si>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</si>
  <si>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</si>
  <si>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</si>
  <si>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</si>
  <si>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</si>
  <si>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</si>
  <si>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</si>
  <si>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</si>
  <si>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</si>
  <si>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</si>
  <si>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</si>
  <si>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</si>
  <si>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</si>
  <si>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</si>
  <si>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</si>
  <si>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</si>
  <si>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</si>
  <si>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</si>
  <si>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</si>
  <si>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</si>
  <si>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</si>
  <si>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</si>
  <si>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</si>
  <si>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</si>
  <si>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</si>
  <si>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</si>
  <si>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</si>
  <si>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</si>
  <si>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</si>
  <si>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</si>
  <si>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</si>
  <si>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</si>
  <si>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</si>
  <si>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</si>
  <si>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</si>
  <si>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</si>
  <si>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</si>
  <si>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</si>
  <si>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</si>
  <si>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</si>
  <si>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</si>
  <si>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</si>
  <si>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</si>
  <si>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</si>
  <si>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</si>
  <si>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</si>
  <si>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</si>
  <si>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</si>
  <si>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</si>
  <si>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</si>
  <si>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</si>
  <si>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</si>
  <si>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</si>
  <si>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</si>
  <si>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</si>
  <si>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</si>
  <si>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</si>
  <si>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</si>
  <si>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</si>
  <si>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</si>
  <si>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</si>
  <si>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</si>
  <si>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</si>
  <si>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</si>
  <si>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</si>
  <si>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</si>
  <si>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</si>
  <si>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</si>
  <si>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</si>
  <si>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</si>
  <si>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</si>
  <si>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</si>
  <si>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</si>
  <si>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</si>
  <si>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</si>
  <si>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</si>
  <si>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</si>
  <si>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</si>
  <si>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</si>
  <si>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</si>
  <si>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</si>
  <si>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</si>
  <si>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</si>
  <si>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</si>
  <si>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</si>
  <si>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</si>
  <si>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</si>
  <si>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</si>
  <si>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</si>
  <si>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</si>
  <si>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</si>
  <si>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</si>
  <si>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</si>
  <si>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</si>
  <si>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</si>
  <si>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</si>
  <si>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</si>
  <si>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</si>
  <si>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</si>
  <si>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</si>
  <si>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</si>
  <si>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</si>
  <si>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</si>
  <si>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</si>
  <si>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</si>
  <si>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</si>
  <si>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</si>
  <si>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</si>
  <si>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</si>
  <si>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</si>
  <si>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</si>
  <si>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</si>
  <si>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</si>
  <si>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</si>
  <si>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</si>
  <si>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</si>
  <si>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</si>
  <si>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</si>
  <si>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</si>
  <si>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</si>
  <si>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</si>
  <si>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</si>
  <si>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</si>
  <si>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</si>
  <si>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</si>
  <si>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</si>
  <si>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</si>
  <si>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</si>
  <si>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</si>
  <si>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</si>
  <si>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</si>
  <si>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</si>
  <si>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</si>
  <si>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</si>
  <si>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</si>
  <si>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</si>
  <si>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</si>
  <si>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</si>
  <si>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</si>
  <si>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</si>
  <si>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</si>
  <si>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</si>
  <si>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</si>
  <si>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</si>
  <si>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</si>
  <si>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</si>
  <si>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</si>
  <si>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</si>
  <si>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</si>
  <si>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</si>
  <si>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</si>
  <si>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</si>
  <si>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</si>
  <si>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</si>
  <si>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</si>
  <si>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</si>
  <si>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</si>
  <si>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</si>
  <si>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</si>
  <si>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</si>
  <si>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</si>
  <si>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</si>
  <si>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</si>
  <si>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</si>
  <si>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</si>
  <si>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</si>
  <si>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</si>
  <si>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</si>
  <si>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</si>
  <si>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</si>
  <si>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</si>
  <si>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</si>
  <si>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</si>
  <si>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</si>
  <si>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</si>
  <si>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</si>
  <si>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</si>
  <si>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</si>
  <si>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</si>
  <si>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</si>
  <si>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</si>
  <si>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</si>
  <si>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</si>
  <si>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</si>
  <si>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</si>
  <si>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</si>
  <si>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</si>
  <si>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</si>
  <si>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</si>
  <si>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</si>
  <si>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</si>
  <si>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</si>
  <si>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</si>
  <si>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</si>
  <si>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</si>
  <si>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</si>
  <si>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</si>
  <si>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</si>
  <si>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</si>
  <si>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</si>
  <si>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</si>
  <si>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</si>
  <si>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</si>
  <si>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</si>
  <si>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</si>
  <si>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</si>
  <si>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</si>
  <si>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</si>
  <si>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</si>
  <si>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</si>
  <si>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</si>
  <si>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</si>
  <si>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</si>
  <si>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</si>
  <si>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</si>
  <si>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</si>
  <si>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</si>
  <si>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</si>
  <si>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</si>
  <si>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</si>
  <si>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</si>
  <si>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</si>
  <si>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</si>
  <si>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</si>
  <si>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</si>
  <si>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</si>
  <si>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</si>
  <si>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</si>
  <si>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</si>
  <si>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</si>
  <si>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</si>
  <si>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</si>
  <si>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</si>
  <si>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</si>
  <si>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</si>
  <si>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</si>
  <si>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</si>
  <si>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</si>
  <si>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</si>
  <si>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</si>
  <si>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</si>
  <si>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</si>
  <si>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</si>
  <si>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</si>
  <si>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</si>
  <si>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</si>
  <si>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</si>
  <si>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</si>
  <si>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</si>
  <si>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</si>
  <si>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</si>
  <si>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</si>
  <si>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</si>
  <si>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</si>
  <si>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</si>
  <si>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</si>
  <si>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</si>
  <si>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</si>
  <si>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</si>
  <si>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</si>
  <si>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</si>
  <si>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</si>
  <si>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</si>
  <si>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</si>
  <si>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</si>
  <si>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</si>
  <si>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</si>
  <si>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</si>
  <si>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</si>
  <si>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</si>
  <si>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</si>
  <si>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</si>
  <si>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</si>
  <si>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</si>
  <si>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</si>
  <si>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</si>
  <si>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</si>
  <si>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</si>
  <si>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</si>
  <si>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</si>
  <si>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</si>
  <si>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</si>
  <si>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</si>
  <si>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</si>
  <si>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</si>
  <si>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</si>
  <si>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</si>
  <si>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</si>
  <si>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</si>
  <si>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</si>
  <si>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</si>
  <si>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</si>
  <si>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</si>
  <si>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</si>
  <si>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</si>
  <si>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</si>
  <si>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</si>
  <si>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</si>
  <si>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</si>
  <si>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</si>
  <si>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</si>
  <si>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</si>
  <si>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</si>
  <si>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</si>
  <si>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</si>
  <si>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</si>
  <si>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</si>
  <si>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</si>
  <si>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</si>
  <si>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</si>
  <si>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</si>
  <si>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</si>
  <si>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</si>
  <si>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</si>
  <si>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</si>
  <si>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</si>
  <si>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</si>
  <si>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</si>
  <si>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</si>
  <si>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</si>
  <si>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</si>
  <si>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</si>
  <si>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</si>
  <si>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</si>
  <si>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</si>
  <si>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</si>
  <si>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</si>
  <si>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</si>
  <si>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</si>
  <si>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</si>
  <si>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</si>
  <si>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</si>
  <si>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</si>
  <si>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</si>
  <si>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</si>
  <si>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</si>
  <si>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</si>
  <si>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</si>
  <si>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</si>
  <si>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</si>
  <si>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</si>
  <si>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</si>
  <si>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</si>
  <si>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</si>
  <si>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</si>
  <si>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</si>
  <si>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</si>
  <si>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</si>
  <si>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</si>
  <si>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</si>
  <si>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</si>
  <si>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</si>
  <si>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</si>
  <si>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</si>
  <si>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</si>
  <si>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</si>
  <si>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</si>
  <si>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</si>
  <si>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</si>
  <si>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</si>
  <si>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</si>
  <si>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</si>
  <si>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</si>
  <si>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</si>
  <si>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</si>
  <si>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</si>
  <si>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</si>
  <si>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</si>
  <si>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</si>
  <si>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</si>
  <si>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</si>
  <si>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</si>
  <si>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</si>
  <si>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</si>
  <si>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</si>
  <si>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</si>
  <si>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</si>
  <si>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</si>
  <si>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</si>
  <si>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</si>
  <si>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</si>
  <si>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</si>
  <si>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</si>
  <si>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</si>
  <si>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</si>
  <si>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</si>
  <si>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</si>
  <si>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</si>
  <si>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</si>
  <si>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</si>
  <si>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</si>
  <si>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</si>
  <si>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</si>
  <si>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</si>
  <si>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</si>
  <si>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</si>
  <si>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</si>
  <si>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</si>
  <si>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</si>
  <si>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</si>
  <si>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</si>
  <si>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</si>
  <si>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</si>
  <si>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</si>
  <si>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</si>
  <si>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</si>
  <si>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</si>
  <si>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</si>
  <si>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</si>
  <si>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</si>
  <si>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</si>
  <si>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</si>
  <si>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</si>
  <si>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</si>
  <si>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</si>
  <si>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</si>
  <si>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</si>
  <si>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</si>
  <si>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</si>
  <si>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</si>
  <si>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</si>
  <si>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</si>
  <si>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</si>
  <si>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</si>
  <si>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</si>
  <si>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</si>
  <si>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</si>
  <si>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</si>
  <si>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</si>
  <si>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</si>
  <si>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</si>
  <si>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</si>
  <si>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</si>
  <si>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</si>
  <si>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</si>
  <si>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</si>
  <si>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</si>
  <si>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</si>
  <si>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</si>
  <si>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</si>
  <si>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</si>
  <si>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</si>
  <si>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</si>
  <si>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</si>
  <si>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</si>
  <si>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</si>
  <si>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</si>
  <si>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</si>
  <si>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</si>
  <si>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</si>
  <si>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</si>
  <si>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</si>
  <si>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</si>
  <si>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</si>
  <si>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</si>
  <si>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</si>
  <si>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</si>
  <si>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</si>
  <si>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</si>
  <si>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</si>
  <si>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</si>
  <si>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</si>
  <si>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</si>
  <si>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</si>
  <si>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</si>
  <si>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</si>
  <si>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</si>
  <si>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</si>
  <si>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</si>
  <si>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</si>
  <si>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</si>
  <si>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</si>
  <si>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</si>
  <si>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</si>
  <si>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</si>
  <si>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</si>
  <si>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</si>
  <si>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</si>
  <si>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</si>
  <si>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</si>
  <si>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</si>
  <si>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</si>
  <si>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</si>
  <si>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</si>
  <si>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</si>
  <si>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</si>
  <si>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</si>
  <si>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</si>
  <si>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</si>
  <si>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</si>
  <si>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</si>
  <si>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</si>
  <si>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</si>
  <si>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</si>
  <si>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</si>
  <si>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</si>
  <si>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</si>
  <si>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</si>
  <si>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</si>
  <si>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</si>
  <si>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</si>
  <si>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</si>
  <si>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</si>
  <si>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</si>
  <si>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</si>
  <si>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</si>
  <si>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</si>
  <si>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</si>
  <si>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</si>
  <si>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</si>
  <si>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</si>
  <si>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</si>
  <si>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</si>
  <si>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</si>
  <si>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</si>
  <si>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</si>
  <si>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</si>
  <si>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</si>
  <si>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</si>
  <si>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</si>
  <si>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</si>
  <si>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</si>
  <si>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</si>
  <si>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</si>
  <si>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</si>
  <si>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</si>
  <si>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</si>
  <si>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</si>
  <si>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</si>
  <si>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</si>
  <si>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</si>
  <si>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</si>
  <si>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</si>
  <si>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</si>
  <si>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</si>
  <si>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</si>
  <si>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</si>
  <si>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</si>
  <si>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</si>
  <si>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</si>
  <si>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</si>
  <si>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</si>
  <si>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</si>
  <si>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</si>
  <si>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</si>
  <si>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</si>
  <si>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</si>
  <si>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</si>
  <si>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</si>
  <si>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</si>
  <si>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</si>
  <si>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</si>
  <si>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</si>
  <si>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</si>
  <si>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</si>
  <si>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</si>
  <si>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</si>
  <si>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</si>
  <si>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</si>
  <si>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</si>
  <si>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</si>
  <si>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</si>
  <si>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</si>
  <si>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</si>
  <si>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</si>
  <si>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</si>
  <si>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</si>
  <si>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</si>
  <si>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</si>
  <si>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</si>
  <si>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</si>
  <si>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</si>
  <si>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</si>
  <si>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</si>
  <si>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</si>
  <si>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</si>
  <si>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</si>
  <si>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</si>
  <si>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</si>
  <si>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</si>
  <si>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</si>
  <si>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</si>
  <si>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</si>
  <si>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</si>
  <si>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</si>
  <si>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</si>
  <si>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</si>
  <si>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</si>
  <si>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</si>
  <si>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</si>
  <si>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</si>
  <si>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</si>
  <si>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</si>
  <si>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</si>
  <si>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</si>
  <si>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</si>
  <si>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</si>
  <si>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</si>
  <si>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</si>
  <si>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</si>
  <si>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</si>
  <si>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</si>
  <si>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</si>
  <si>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</si>
  <si>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</si>
  <si>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</si>
  <si>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</si>
  <si>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</si>
  <si>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</si>
  <si>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</si>
  <si>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</si>
  <si>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</si>
  <si>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</si>
  <si>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</si>
  <si>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</si>
  <si>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</si>
  <si>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</si>
  <si>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</si>
  <si>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</si>
  <si>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</si>
  <si>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</si>
  <si>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</si>
  <si>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</si>
  <si>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</si>
  <si>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</si>
  <si>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</si>
  <si>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</si>
  <si>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</si>
  <si>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</si>
  <si>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</si>
  <si>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</si>
  <si>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</si>
  <si>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</si>
  <si>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</si>
  <si>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</si>
  <si>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</si>
  <si>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</si>
  <si>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</si>
  <si>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</si>
  <si>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</si>
  <si>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</si>
  <si>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</si>
  <si>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</si>
  <si>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</si>
  <si>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</si>
  <si>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</si>
  <si>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</si>
  <si>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</si>
  <si>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</si>
  <si>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</si>
  <si>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</si>
  <si>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</si>
  <si>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</si>
  <si>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</si>
  <si>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</si>
  <si>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</si>
  <si>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</si>
  <si>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</si>
  <si>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</si>
  <si>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</si>
  <si>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</si>
  <si>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</si>
  <si>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</si>
  <si>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</si>
  <si>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</si>
  <si>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</si>
  <si>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</si>
  <si>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</si>
  <si>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</si>
  <si>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</si>
  <si>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</si>
  <si>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</si>
  <si>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</si>
  <si>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</si>
  <si>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</si>
  <si>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</si>
  <si>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</si>
  <si>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</si>
  <si>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</si>
  <si>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</si>
  <si>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</si>
  <si>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</si>
  <si>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</si>
  <si>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</si>
  <si>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</si>
  <si>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</si>
  <si>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</si>
  <si>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</si>
  <si>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</si>
  <si>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</si>
  <si>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</si>
  <si>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</si>
  <si>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</si>
  <si>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</si>
  <si>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</si>
  <si>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</si>
  <si>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</si>
  <si>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</si>
  <si>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</si>
  <si>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</si>
  <si>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</si>
  <si>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</si>
  <si>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</si>
  <si>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</si>
  <si>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</si>
  <si>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</si>
  <si>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</si>
  <si>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</si>
  <si>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</si>
  <si>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</si>
  <si>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</si>
  <si>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</si>
  <si>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</si>
  <si>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</si>
  <si>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</si>
  <si>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</si>
  <si>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</si>
  <si>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</si>
  <si>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</si>
  <si>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</si>
  <si>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</si>
  <si>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</si>
  <si>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</si>
  <si>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</si>
  <si>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</si>
  <si>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</si>
  <si>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</si>
  <si>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</si>
  <si>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</si>
  <si>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</si>
  <si>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</si>
  <si>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</si>
  <si>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</si>
  <si>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</si>
  <si>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</si>
  <si>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</si>
  <si>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</si>
  <si>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</si>
  <si>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</si>
  <si>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</si>
  <si>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</si>
  <si>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</si>
  <si>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</si>
  <si>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</si>
  <si>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</si>
  <si>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</si>
  <si>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</si>
  <si>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</si>
  <si>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</si>
  <si>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</si>
  <si>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</si>
  <si>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</si>
  <si>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</si>
  <si>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</si>
  <si>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</si>
  <si>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</si>
  <si>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</si>
  <si>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</si>
  <si>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</si>
  <si>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</si>
  <si>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</si>
  <si>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</si>
  <si>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</si>
  <si>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</si>
  <si>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</si>
  <si>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</si>
  <si>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</si>
  <si>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</si>
  <si>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</si>
  <si>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</si>
  <si>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</si>
  <si>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</si>
  <si>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</si>
  <si>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</si>
  <si>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</si>
  <si>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</si>
  <si>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</si>
  <si>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</si>
  <si>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</si>
  <si>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</si>
  <si>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</si>
  <si>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</si>
  <si>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</si>
  <si>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</si>
  <si>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</si>
  <si>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</si>
  <si>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</si>
  <si>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</si>
  <si>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</si>
  <si>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</si>
  <si>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</si>
  <si>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</si>
  <si>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</si>
  <si>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</si>
  <si>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</si>
  <si>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</si>
  <si>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</si>
  <si>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</si>
  <si>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</si>
  <si>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</si>
  <si>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</si>
  <si>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</si>
  <si>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</si>
  <si>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</si>
  <si>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</si>
  <si>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</si>
  <si>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</si>
  <si>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</si>
  <si>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</si>
  <si>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</si>
  <si>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</si>
  <si>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</si>
  <si>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</si>
  <si>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</si>
  <si>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</si>
  <si>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</si>
  <si>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</si>
  <si>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</si>
  <si>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</si>
  <si>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</si>
  <si>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</si>
  <si>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</si>
  <si>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</si>
  <si>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</si>
  <si>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</si>
  <si>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</si>
  <si>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</si>
  <si>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</si>
  <si>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</si>
  <si>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</si>
  <si>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</si>
  <si>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</si>
  <si>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</si>
  <si>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</si>
  <si>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</si>
  <si>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</si>
  <si>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</si>
  <si>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</si>
  <si>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</si>
  <si>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</si>
  <si>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</si>
  <si>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</si>
  <si>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</si>
  <si>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</si>
  <si>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</si>
  <si>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</si>
  <si>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</si>
  <si>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</si>
  <si>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</si>
  <si>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</si>
  <si>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</si>
  <si>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</si>
  <si>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</si>
  <si>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</si>
  <si>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</si>
  <si>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</si>
  <si>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</si>
  <si>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</si>
  <si>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</si>
  <si>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</si>
  <si>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</si>
  <si>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</si>
  <si>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</si>
  <si>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</si>
  <si>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</si>
  <si>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</si>
  <si>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</si>
  <si>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</si>
  <si>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</si>
  <si>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</si>
  <si>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</si>
  <si>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</si>
  <si>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</si>
  <si>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</si>
  <si>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</si>
  <si>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</si>
  <si>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</si>
  <si>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</si>
  <si>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</si>
  <si>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</si>
  <si>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</si>
  <si>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</si>
  <si>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</si>
  <si>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</si>
  <si>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</si>
  <si>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</si>
  <si>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</si>
  <si>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</si>
  <si>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</si>
  <si>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</si>
  <si>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</si>
  <si>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</si>
  <si>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</si>
  <si>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</si>
  <si>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</si>
  <si>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</si>
  <si>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</si>
  <si>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</si>
  <si>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</si>
  <si>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</si>
  <si>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</si>
  <si>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</si>
  <si>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</si>
  <si>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</si>
  <si>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</si>
  <si>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</si>
  <si>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</si>
  <si>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</si>
  <si>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</si>
  <si>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</si>
  <si>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</si>
  <si>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</si>
  <si>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</si>
  <si>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</si>
  <si>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</si>
  <si>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</si>
  <si>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</si>
  <si>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</si>
  <si>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</si>
  <si>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</si>
  <si>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</si>
  <si>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</si>
  <si>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</si>
  <si>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</si>
  <si>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</si>
  <si>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</si>
  <si>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</si>
  <si>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</si>
  <si>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</si>
  <si>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</si>
  <si>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</si>
  <si>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</si>
  <si>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</si>
  <si>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</si>
  <si>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</si>
  <si>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</si>
  <si>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</si>
  <si>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</si>
  <si>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</si>
  <si>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</si>
  <si>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</si>
  <si>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</si>
  <si>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</si>
  <si>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</si>
  <si>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</si>
  <si>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</si>
  <si>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</si>
  <si>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</si>
  <si>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</si>
  <si>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</si>
  <si>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</si>
  <si>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</si>
  <si>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</si>
  <si>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</si>
  <si>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</si>
  <si>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</si>
  <si>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</si>
  <si>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</si>
  <si>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</si>
  <si>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</si>
  <si>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</si>
  <si>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</si>
  <si>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</si>
  <si>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</si>
  <si>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</si>
  <si>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</si>
  <si>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</si>
  <si>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</si>
  <si>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</si>
  <si>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</si>
  <si>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</si>
  <si>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</si>
  <si>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</si>
  <si>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</si>
  <si>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</si>
  <si>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</si>
  <si>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</si>
  <si>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</si>
  <si>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</si>
  <si>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</si>
  <si>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</si>
  <si>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</si>
  <si>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</si>
  <si>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</si>
  <si>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</si>
  <si>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</si>
  <si>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</si>
  <si>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</si>
  <si>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</si>
  <si>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</si>
  <si>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</si>
  <si>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</si>
  <si>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</si>
  <si>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</si>
  <si>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</si>
  <si>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</si>
  <si>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</si>
  <si>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</si>
  <si>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</si>
  <si>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</si>
  <si>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</si>
  <si>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</si>
  <si>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</si>
  <si>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</si>
  <si>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</si>
  <si>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</si>
  <si>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</si>
  <si>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</si>
  <si>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</si>
  <si>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</si>
  <si>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</si>
  <si>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</si>
  <si>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</si>
  <si>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</si>
  <si>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</si>
  <si>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</si>
  <si>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</si>
  <si>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</si>
  <si>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</si>
  <si>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</si>
  <si>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</si>
  <si>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</si>
  <si>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</si>
  <si>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</si>
  <si>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</si>
  <si>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</si>
  <si>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</si>
  <si>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</si>
  <si>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</si>
  <si>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</si>
  <si>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</si>
  <si>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</si>
  <si>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</si>
  <si>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</si>
  <si>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</si>
  <si>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</si>
  <si>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</si>
  <si>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</si>
  <si>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</si>
  <si>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</si>
  <si>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</si>
  <si>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</si>
  <si>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</si>
  <si>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</si>
  <si>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</si>
  <si>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</si>
  <si>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</si>
  <si>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</si>
  <si>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</si>
  <si>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</si>
  <si>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</si>
  <si>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</si>
  <si>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</si>
  <si>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</si>
  <si>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</si>
  <si>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</si>
  <si>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</si>
  <si>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</si>
  <si>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</si>
  <si>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</si>
  <si>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</si>
  <si>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</si>
  <si>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</si>
  <si>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</si>
  <si>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</si>
  <si>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</si>
  <si>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</si>
  <si>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</si>
  <si>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</si>
  <si>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</si>
  <si>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</si>
  <si>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</si>
  <si>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</si>
  <si>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</si>
  <si>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</si>
  <si>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</si>
  <si>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</si>
  <si>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</si>
  <si>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</si>
  <si>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</si>
  <si>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</si>
  <si>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</si>
  <si>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</si>
  <si>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</si>
  <si>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</si>
  <si>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</si>
  <si>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</si>
  <si>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</si>
  <si>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</si>
  <si>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</si>
  <si>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</si>
  <si>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</si>
  <si>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</si>
  <si>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</si>
  <si>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</si>
  <si>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</si>
  <si>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</si>
  <si>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</si>
  <si>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</si>
  <si>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</si>
  <si>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</si>
  <si>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</si>
  <si>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</si>
  <si>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</si>
  <si>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</si>
  <si>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</si>
  <si>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</si>
  <si>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</si>
  <si>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</si>
  <si>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</si>
  <si>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</si>
  <si>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</si>
  <si>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</si>
  <si>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</si>
  <si>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</si>
  <si>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</si>
  <si>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</si>
  <si>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</si>
  <si>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</si>
  <si>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</si>
  <si>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</si>
  <si>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</si>
  <si>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</si>
  <si>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</si>
  <si>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</si>
  <si>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</si>
  <si>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</si>
  <si>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</si>
  <si>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</si>
  <si>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</si>
  <si>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</si>
  <si>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</si>
  <si>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</si>
  <si>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</si>
  <si>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</si>
  <si>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</si>
  <si>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</si>
  <si>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</si>
  <si>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</si>
  <si>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</si>
  <si>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</si>
  <si>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</si>
  <si>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</si>
  <si>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</si>
  <si>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</si>
  <si>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</si>
  <si>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</si>
  <si>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</si>
  <si>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</si>
  <si>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</si>
  <si>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</si>
  <si>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</si>
  <si>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</si>
  <si>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</si>
  <si>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</si>
  <si>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</si>
  <si>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</si>
  <si>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</si>
  <si>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</si>
  <si>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</si>
  <si>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</si>
  <si>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</si>
  <si>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</si>
  <si>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</si>
  <si>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</si>
  <si>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</si>
  <si>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</si>
  <si>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</si>
  <si>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</si>
  <si>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</si>
  <si>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</si>
  <si>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</si>
  <si>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</si>
  <si>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</si>
  <si>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</si>
  <si>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</si>
  <si>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</si>
  <si>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</si>
  <si>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</si>
  <si>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</si>
  <si>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</si>
  <si>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</si>
  <si>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</si>
  <si>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</si>
  <si>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</si>
  <si>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</si>
  <si>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</si>
  <si>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</si>
  <si>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</si>
  <si>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</si>
  <si>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</si>
  <si>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</si>
  <si>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</si>
  <si>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</si>
  <si>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</si>
  <si>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</si>
  <si>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</si>
  <si>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</si>
  <si>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</si>
  <si>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</si>
  <si>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</si>
  <si>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</si>
  <si>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</si>
  <si>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</si>
  <si>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</si>
  <si>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</si>
  <si>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</si>
  <si>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</si>
  <si>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</si>
  <si>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</si>
  <si>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</si>
  <si>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</si>
  <si>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</si>
  <si>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</si>
  <si>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</si>
  <si>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</si>
  <si>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</si>
  <si>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</si>
  <si>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</si>
  <si>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</si>
  <si>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</si>
  <si>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</si>
  <si>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</si>
  <si>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</si>
  <si>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</si>
  <si>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</si>
  <si>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</si>
  <si>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</si>
  <si>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</si>
  <si>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</si>
  <si>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</si>
  <si>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</si>
  <si>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</si>
  <si>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</si>
  <si>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</si>
  <si>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</si>
  <si>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</si>
  <si>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</si>
  <si>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</si>
  <si>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</si>
  <si>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</si>
  <si>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</si>
  <si>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</si>
  <si>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</si>
  <si>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</si>
  <si>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</si>
  <si>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</si>
  <si>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</si>
  <si>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</si>
  <si>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</si>
  <si>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</si>
  <si>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</si>
  <si>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</si>
  <si>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</si>
  <si>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</si>
  <si>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</si>
  <si>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</si>
  <si>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</si>
  <si>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</si>
  <si>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</si>
  <si>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</si>
  <si>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</si>
  <si>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</si>
  <si>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</si>
  <si>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</si>
  <si>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</si>
  <si>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</si>
  <si>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</si>
  <si>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</si>
  <si>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</si>
  <si>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</si>
  <si>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</si>
  <si>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</si>
  <si>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</si>
  <si>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</si>
  <si>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</si>
  <si>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</si>
  <si>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</si>
  <si>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</si>
  <si>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</si>
  <si>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</si>
  <si>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</si>
  <si>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</si>
  <si>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</si>
  <si>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</si>
  <si>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</si>
  <si>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</si>
  <si>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</si>
  <si>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</si>
  <si>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</si>
  <si>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</si>
  <si>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</si>
  <si>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</si>
  <si>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</si>
  <si>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</si>
  <si>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</si>
  <si>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</si>
  <si>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</si>
  <si>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</si>
  <si>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</si>
  <si>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</si>
  <si>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</si>
  <si>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</si>
  <si>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</si>
  <si>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</si>
  <si>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</si>
  <si>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</si>
  <si>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</si>
  <si>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</si>
  <si>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</si>
  <si>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</si>
  <si>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</si>
  <si>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</si>
  <si>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</si>
  <si>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</si>
  <si>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</si>
  <si>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</si>
  <si>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</si>
  <si>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</si>
  <si>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</si>
  <si>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</si>
  <si>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</si>
  <si>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</si>
  <si>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</si>
  <si>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</si>
  <si>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</si>
  <si>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</si>
  <si>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</si>
  <si>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</si>
  <si>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</si>
  <si>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</si>
  <si>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</si>
  <si>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</si>
  <si>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</si>
  <si>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</si>
  <si>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</si>
  <si>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</si>
  <si>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</si>
  <si>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</si>
  <si>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</si>
  <si>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</si>
  <si>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</si>
  <si>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</si>
  <si>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</si>
  <si>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</si>
  <si>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</si>
  <si>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</si>
  <si>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</si>
  <si>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</si>
  <si>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</si>
  <si>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</si>
  <si>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</si>
  <si>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</si>
  <si>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</si>
  <si>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</si>
  <si>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</si>
  <si>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</si>
  <si>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</si>
  <si>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</si>
  <si>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</si>
  <si>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</si>
  <si>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</si>
  <si>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</si>
  <si>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</si>
  <si>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</si>
  <si>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</si>
  <si>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</si>
  <si>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</si>
  <si>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</si>
  <si>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</si>
  <si>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</si>
  <si>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</si>
  <si>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</si>
  <si>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</si>
  <si>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</si>
  <si>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</si>
  <si>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</si>
  <si>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</si>
  <si>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</si>
  <si>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</si>
  <si>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</si>
  <si>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</si>
  <si>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</si>
  <si>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</si>
  <si>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</si>
  <si>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</si>
  <si>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</si>
  <si>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</si>
  <si>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</si>
  <si>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</si>
  <si>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</si>
  <si>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</si>
  <si>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</si>
  <si>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</si>
  <si>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</si>
  <si>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</si>
  <si>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</si>
  <si>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</si>
  <si>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</si>
  <si>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</si>
  <si>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</si>
  <si>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</si>
  <si>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</si>
  <si>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</si>
  <si>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</si>
  <si>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</si>
  <si>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</si>
  <si>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</si>
  <si>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</si>
  <si>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</si>
  <si>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</si>
  <si>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</si>
  <si>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</si>
  <si>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</si>
  <si>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</si>
  <si>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</si>
  <si>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</si>
  <si>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</si>
  <si>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</si>
  <si>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</si>
  <si>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</si>
  <si>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</si>
  <si>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</si>
  <si>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</si>
  <si>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</si>
  <si>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</si>
  <si>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</si>
  <si>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</si>
  <si>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</si>
  <si>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</si>
  <si>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</si>
  <si>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</si>
  <si>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</si>
  <si>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</si>
  <si>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</si>
  <si>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</si>
  <si>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</si>
  <si>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</si>
  <si>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</si>
  <si>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</si>
  <si>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</si>
  <si>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</si>
  <si>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</si>
  <si>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</si>
  <si>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</si>
  <si>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</si>
  <si>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</si>
  <si>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</si>
  <si>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</si>
  <si>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</si>
  <si>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</si>
  <si>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</si>
  <si>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</si>
  <si>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</si>
  <si>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</si>
  <si>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</si>
  <si>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</si>
  <si>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</si>
  <si>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</si>
  <si>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</si>
  <si>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</si>
  <si>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</si>
  <si>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</si>
  <si>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</si>
  <si>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</si>
  <si>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</si>
  <si>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</si>
  <si>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</si>
  <si>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</si>
  <si>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</si>
  <si>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</si>
  <si>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</si>
  <si>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</si>
  <si>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</si>
  <si>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</si>
  <si>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</si>
  <si>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</si>
  <si>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</si>
  <si>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</si>
  <si>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</si>
  <si>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</si>
  <si>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</si>
  <si>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</si>
  <si>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</si>
  <si>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</si>
  <si>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</si>
  <si>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</si>
  <si>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</si>
  <si>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</si>
  <si>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</si>
  <si>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</si>
  <si>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</si>
  <si>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</si>
  <si>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</si>
  <si>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</si>
  <si>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</si>
  <si>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</si>
  <si>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</si>
  <si>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</si>
  <si>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</si>
  <si>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</si>
  <si>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</si>
  <si>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</si>
  <si>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</si>
  <si>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</si>
  <si>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</si>
  <si>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</si>
  <si>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</si>
  <si>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</si>
  <si>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</si>
  <si>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</si>
  <si>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</si>
  <si>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</si>
  <si>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</si>
  <si>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</si>
  <si>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</si>
  <si>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</si>
  <si>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</si>
  <si>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</si>
  <si>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</si>
  <si>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</si>
  <si>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</si>
  <si>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</si>
  <si>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</si>
  <si>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</si>
  <si>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</si>
  <si>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</si>
  <si>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</si>
  <si>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</si>
  <si>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</si>
  <si>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</si>
  <si>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</si>
  <si>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</si>
  <si>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</si>
  <si>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</si>
  <si>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</si>
  <si>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</si>
  <si>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</si>
  <si>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</si>
  <si>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</si>
  <si>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</si>
  <si>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</si>
  <si>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</si>
  <si>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</si>
  <si>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</si>
  <si>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</si>
  <si>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</si>
  <si>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</si>
  <si>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</si>
  <si>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</si>
  <si>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</si>
  <si>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</si>
  <si>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</si>
  <si>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</si>
  <si>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</si>
  <si>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</si>
  <si>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</si>
  <si>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</si>
  <si>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</si>
  <si>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</si>
  <si>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</si>
  <si>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</si>
  <si>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</si>
  <si>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</si>
  <si>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</si>
  <si>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</si>
  <si>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</si>
  <si>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</si>
  <si>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</si>
  <si>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</si>
  <si>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</si>
  <si>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</si>
  <si>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</si>
  <si>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</si>
  <si>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</si>
  <si>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</si>
  <si>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</si>
  <si>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</si>
  <si>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</si>
  <si>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</si>
  <si>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</si>
  <si>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</si>
  <si>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</si>
  <si>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</si>
  <si>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</si>
  <si>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</si>
  <si>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</si>
  <si>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</si>
  <si>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</si>
  <si>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</si>
  <si>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</si>
  <si>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</si>
  <si>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</si>
  <si>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</si>
  <si>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</si>
  <si>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</si>
  <si>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</si>
  <si>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</si>
  <si>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</si>
  <si>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</si>
  <si>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</si>
  <si>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</si>
  <si>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</si>
  <si>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</si>
  <si>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</si>
  <si>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</si>
  <si>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</si>
  <si>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</si>
  <si>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</si>
  <si>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</si>
  <si>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</si>
  <si>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</si>
  <si>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</si>
  <si>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</si>
  <si>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</si>
  <si>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</si>
  <si>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</si>
  <si>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</si>
  <si>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</si>
  <si>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</si>
  <si>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</si>
  <si>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</si>
  <si>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</si>
  <si>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</si>
  <si>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</si>
  <si>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</si>
  <si>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</si>
  <si>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</si>
  <si>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</si>
  <si>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</si>
  <si>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</si>
  <si>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</si>
  <si>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</si>
  <si>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</si>
  <si>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</si>
  <si>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</si>
  <si>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</si>
  <si>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</si>
  <si>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</si>
  <si>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</si>
  <si>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</si>
  <si>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</si>
  <si>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</si>
  <si>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</si>
  <si>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</si>
  <si>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</si>
  <si>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</si>
  <si>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</si>
  <si>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</si>
  <si>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</si>
  <si>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</si>
  <si>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</si>
  <si>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</si>
  <si>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</si>
  <si>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</si>
  <si>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</si>
  <si>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</si>
  <si>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</si>
  <si>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</si>
  <si>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</si>
  <si>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</si>
  <si>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</si>
  <si>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</si>
  <si>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</si>
  <si>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</si>
  <si>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</si>
  <si>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</si>
  <si>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</si>
  <si>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</si>
  <si>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</si>
  <si>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</si>
  <si>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</si>
  <si>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</si>
  <si>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</si>
  <si>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</si>
  <si>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</si>
  <si>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</si>
  <si>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</si>
  <si>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</si>
  <si>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</si>
  <si>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</si>
  <si>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</si>
  <si>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</si>
  <si>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</si>
  <si>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</si>
  <si>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</si>
  <si>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</si>
  <si>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</si>
  <si>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</si>
  <si>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</si>
  <si>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</si>
  <si>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</si>
  <si>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</si>
  <si>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</si>
  <si>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</si>
  <si>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</si>
  <si>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</si>
  <si>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</si>
  <si>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</si>
  <si>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</si>
  <si>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</si>
  <si>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</si>
  <si>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</si>
  <si>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</si>
  <si>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</si>
  <si>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</si>
  <si>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</si>
  <si>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</si>
  <si>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</si>
  <si>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</si>
  <si>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</si>
  <si>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</si>
  <si>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</si>
  <si>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</si>
  <si>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</si>
  <si>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</si>
  <si>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</si>
  <si>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</si>
  <si>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</si>
  <si>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</si>
  <si>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</si>
  <si>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</si>
  <si>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</si>
  <si>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</si>
  <si>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</si>
  <si>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</si>
  <si>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</si>
  <si>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</si>
  <si>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</si>
  <si>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</si>
  <si>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</si>
  <si>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</si>
  <si>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</si>
  <si>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</si>
  <si>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</si>
  <si>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</si>
  <si>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</si>
  <si>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</si>
  <si>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</si>
  <si>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</si>
  <si>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</si>
  <si>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</si>
  <si>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</si>
  <si>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</si>
  <si>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</si>
  <si>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</si>
  <si>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</si>
  <si>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</si>
  <si>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</si>
  <si>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</si>
  <si>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</si>
  <si>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</si>
  <si>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</si>
  <si>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</si>
  <si>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</si>
  <si>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</si>
  <si>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</si>
  <si>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</si>
  <si>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</si>
  <si>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</si>
  <si>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</si>
  <si>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</si>
  <si>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</si>
  <si>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</si>
  <si>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</si>
  <si>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</si>
  <si>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</si>
  <si>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</si>
  <si>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</si>
  <si>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</si>
  <si>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</si>
  <si>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</si>
  <si>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</si>
  <si>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</si>
  <si>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</si>
  <si>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</si>
  <si>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</si>
  <si>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</si>
  <si>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</si>
  <si>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</si>
  <si>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</si>
  <si>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</si>
  <si>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</si>
  <si>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</si>
  <si>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</si>
  <si>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</si>
  <si>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</si>
  <si>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</si>
  <si>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</si>
  <si>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</si>
  <si>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</si>
  <si>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</si>
  <si>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</si>
  <si>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</si>
  <si>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</si>
  <si>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</si>
  <si>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</si>
  <si>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</si>
  <si>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</si>
  <si>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</si>
  <si>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</si>
  <si>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</si>
  <si>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</si>
  <si>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</si>
  <si>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</si>
  <si>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</si>
  <si>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</si>
  <si>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</si>
  <si>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</si>
  <si>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</si>
  <si>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</si>
  <si>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</si>
  <si>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</si>
  <si>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</si>
  <si>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</si>
  <si>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</si>
  <si>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</si>
  <si>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</si>
  <si>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</si>
  <si>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</si>
  <si>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</si>
  <si>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</si>
  <si>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</si>
  <si>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</si>
  <si>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</si>
  <si>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</si>
  <si>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</si>
  <si>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</si>
  <si>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</si>
  <si>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</si>
  <si>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</si>
  <si>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</si>
  <si>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</si>
  <si>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</si>
  <si>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</si>
  <si>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</si>
  <si>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</si>
  <si>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</si>
  <si>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</si>
  <si>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</si>
  <si>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</si>
  <si>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</si>
  <si>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</si>
  <si>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</si>
  <si>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</si>
  <si>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</si>
  <si>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</si>
  <si>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</si>
  <si>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</si>
  <si>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</si>
  <si>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</si>
  <si>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</si>
  <si>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</si>
  <si>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</si>
  <si>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</si>
  <si>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</si>
  <si>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</si>
  <si>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</si>
  <si>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</si>
  <si>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</si>
  <si>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</si>
  <si>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</si>
  <si>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</si>
  <si>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</si>
  <si>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</si>
  <si>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</si>
  <si>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</si>
  <si>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</si>
  <si>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</si>
  <si>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</si>
  <si>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</si>
  <si>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</si>
  <si>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</si>
  <si>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</si>
  <si>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</si>
  <si>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</si>
  <si>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</si>
  <si>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</si>
  <si>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</si>
  <si>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</si>
  <si>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</si>
  <si>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</si>
  <si>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</si>
  <si>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</si>
  <si>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</si>
  <si>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</si>
  <si>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</si>
  <si>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</si>
  <si>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</si>
  <si>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</si>
  <si>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</si>
  <si>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</si>
  <si>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</si>
  <si>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</si>
  <si>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</si>
  <si>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</si>
  <si>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</si>
  <si>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</si>
  <si>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</si>
  <si>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</si>
  <si>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</si>
  <si>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</si>
  <si>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</si>
  <si>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</si>
  <si>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</si>
  <si>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</si>
  <si>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</si>
  <si>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</si>
  <si>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</si>
  <si>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</si>
  <si>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</si>
  <si>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</si>
  <si>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</si>
  <si>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</si>
  <si>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</si>
  <si>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</si>
  <si>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</si>
  <si>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</si>
  <si>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</si>
  <si>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</si>
  <si>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</si>
  <si>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</si>
  <si>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</si>
  <si>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</si>
  <si>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</si>
  <si>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</si>
  <si>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</si>
  <si>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</si>
  <si>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</si>
  <si>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</si>
  <si>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</si>
  <si>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</si>
  <si>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</si>
  <si>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</si>
  <si>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</si>
  <si>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</si>
  <si>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</si>
  <si>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</si>
  <si>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</si>
  <si>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</si>
  <si>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</si>
  <si>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</si>
  <si>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</si>
  <si>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</si>
  <si>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</si>
  <si>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</si>
  <si>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</si>
  <si>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</si>
  <si>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</si>
  <si>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</si>
  <si>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</si>
  <si>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</si>
  <si>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</si>
  <si>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</si>
  <si>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</si>
  <si>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</si>
  <si>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</si>
  <si>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</si>
  <si>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</si>
  <si>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</si>
  <si>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</si>
  <si>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</si>
  <si>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</si>
  <si>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</si>
  <si>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</si>
  <si>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</si>
  <si>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</si>
  <si>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</si>
  <si>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</si>
  <si>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</si>
  <si>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</si>
  <si>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</si>
  <si>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</si>
  <si>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</si>
  <si>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</si>
  <si>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</si>
  <si>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</si>
  <si>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</si>
  <si>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</si>
  <si>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</si>
  <si>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</si>
  <si>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</si>
  <si>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</si>
  <si>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</si>
  <si>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</si>
  <si>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</si>
  <si>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</si>
  <si>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</si>
  <si>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</si>
  <si>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</si>
  <si>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</si>
  <si>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</si>
  <si>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</si>
  <si>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</si>
  <si>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</si>
  <si>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</si>
  <si>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</si>
  <si>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</si>
  <si>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</si>
  <si>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</si>
  <si>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</si>
  <si>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</si>
  <si>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</si>
  <si>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</si>
  <si>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</si>
  <si>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</si>
  <si>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</si>
  <si>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</si>
  <si>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</si>
  <si>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</si>
  <si>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</si>
  <si>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</si>
  <si>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</si>
  <si>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</si>
  <si>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</si>
  <si>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</si>
  <si>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</si>
  <si>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</si>
  <si>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</si>
  <si>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</si>
  <si>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</si>
  <si>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</si>
  <si>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</si>
  <si>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</si>
  <si>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</si>
  <si>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</si>
  <si>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</si>
  <si>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</si>
  <si>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</si>
  <si>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</si>
  <si>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</si>
  <si>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</si>
  <si>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</si>
  <si>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</si>
  <si>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</si>
  <si>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</si>
  <si>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</si>
  <si>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</si>
  <si>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</si>
  <si>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</si>
  <si>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</si>
  <si>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</si>
  <si>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</si>
  <si>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</si>
  <si>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</si>
  <si>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</si>
  <si>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</si>
  <si>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</si>
  <si>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</si>
  <si>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</si>
  <si>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</si>
  <si>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</si>
  <si>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</si>
  <si>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</si>
  <si>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</si>
  <si>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</si>
  <si>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</si>
  <si>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</si>
  <si>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</si>
  <si>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</si>
  <si>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</si>
  <si>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</si>
  <si>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</si>
  <si>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</si>
  <si>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</si>
  <si>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</si>
  <si>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</si>
  <si>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</si>
  <si>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</si>
  <si>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</si>
  <si>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</si>
  <si>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</si>
  <si>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</si>
  <si>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</si>
  <si>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</si>
  <si>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</si>
  <si>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</si>
  <si>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</si>
  <si>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</si>
  <si>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</si>
  <si>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</si>
  <si>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</si>
  <si>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</si>
  <si>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</si>
  <si>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</si>
  <si>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</si>
  <si>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</si>
  <si>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</si>
  <si>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</si>
  <si>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</si>
  <si>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</si>
  <si>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</si>
  <si>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</si>
  <si>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</si>
  <si>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</si>
  <si>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</si>
  <si>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</si>
  <si>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</si>
  <si>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</si>
  <si>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</si>
  <si>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</si>
  <si>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</si>
  <si>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</si>
  <si>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</si>
  <si>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</si>
  <si>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</si>
  <si>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</si>
  <si>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</si>
  <si>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</si>
  <si>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</si>
  <si>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</si>
  <si>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</si>
  <si>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</si>
  <si>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</si>
  <si>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</si>
  <si>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</si>
  <si>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</si>
  <si>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</si>
  <si>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</si>
  <si>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</si>
  <si>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</si>
  <si>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</si>
  <si>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</si>
  <si>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</si>
  <si>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</si>
  <si>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</si>
  <si>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</si>
  <si>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</si>
  <si>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</si>
  <si>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</si>
  <si>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</si>
  <si>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</si>
  <si>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</si>
  <si>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</si>
  <si>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</si>
  <si>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</si>
  <si>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</si>
  <si>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</si>
  <si>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</si>
  <si>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</si>
  <si>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</si>
  <si>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</si>
  <si>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</si>
  <si>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</si>
  <si>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</si>
  <si>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</si>
  <si>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</si>
  <si>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</si>
  <si>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</si>
  <si>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</si>
  <si>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</si>
  <si>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</si>
  <si>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</si>
  <si>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</si>
  <si>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</si>
  <si>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</si>
  <si>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</si>
  <si>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</si>
  <si>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</si>
  <si>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</si>
  <si>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</si>
  <si>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</si>
  <si>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</si>
  <si>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</si>
  <si>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</si>
  <si>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</si>
  <si>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</si>
  <si>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</si>
  <si>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</si>
  <si>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</si>
  <si>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</si>
  <si>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</si>
  <si>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</si>
  <si>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</si>
  <si>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</si>
  <si>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</si>
  <si>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</si>
  <si>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</si>
  <si>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</si>
  <si>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</si>
  <si>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</si>
  <si>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</si>
  <si>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</si>
  <si>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</si>
  <si>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</si>
  <si>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</si>
  <si>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</si>
  <si>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</si>
  <si>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</si>
  <si>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</si>
  <si>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</si>
  <si>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</si>
  <si>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</si>
  <si>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</si>
  <si>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</si>
  <si>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</si>
  <si>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</si>
  <si>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</si>
  <si>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</si>
  <si>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</si>
  <si>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</si>
  <si>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</si>
  <si>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</si>
  <si>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</si>
  <si>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</si>
  <si>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</si>
  <si>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</si>
  <si>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</si>
  <si>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</si>
  <si>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</si>
  <si>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</si>
  <si>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</si>
  <si>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</si>
  <si>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</si>
  <si>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</si>
  <si>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</si>
  <si>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</si>
  <si>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</si>
  <si>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</si>
  <si>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</si>
  <si>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</si>
  <si>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</si>
  <si>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</si>
  <si>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</si>
  <si>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</si>
  <si>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</si>
  <si>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</si>
  <si>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</si>
  <si>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</si>
  <si>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</si>
  <si>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</si>
  <si>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</si>
  <si>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</si>
  <si>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</si>
  <si>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</si>
  <si>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</si>
  <si>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</si>
  <si>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</si>
  <si>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</si>
  <si>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</si>
  <si>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</si>
  <si>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</si>
  <si>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</si>
  <si>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</si>
  <si>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</si>
  <si>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</si>
  <si>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</si>
  <si>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</si>
  <si>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</si>
  <si>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</si>
  <si>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</si>
  <si>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</si>
  <si>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</si>
  <si>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</si>
  <si>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</si>
  <si>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</si>
  <si>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</si>
  <si>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</si>
  <si>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</si>
  <si>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</si>
  <si>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</si>
  <si>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</si>
  <si>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</si>
  <si>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</si>
  <si>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</si>
  <si>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</si>
  <si>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</si>
  <si>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</si>
  <si>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</si>
  <si>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</si>
  <si>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</si>
  <si>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</si>
  <si>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</si>
  <si>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</si>
  <si>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</si>
  <si>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</si>
  <si>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</si>
  <si>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</si>
  <si>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</si>
  <si>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</si>
  <si>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</si>
  <si>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</si>
  <si>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</si>
  <si>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</si>
  <si>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</si>
  <si>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</si>
  <si>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</si>
  <si>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</si>
  <si>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</si>
  <si>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</si>
  <si>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</si>
  <si>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</si>
  <si>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</si>
  <si>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</si>
  <si>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</si>
  <si>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</si>
  <si>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</si>
  <si>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</si>
  <si>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</si>
  <si>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</si>
  <si>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</si>
  <si>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</si>
  <si>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</si>
  <si>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</si>
  <si>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</si>
  <si>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</si>
  <si>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</si>
  <si>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</si>
  <si>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</si>
  <si>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</si>
  <si>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</si>
  <si>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</si>
  <si>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</si>
  <si>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</si>
  <si>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</si>
  <si>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</si>
  <si>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</si>
  <si>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</si>
  <si>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</si>
  <si>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</si>
  <si>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</si>
  <si>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</si>
  <si>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</si>
  <si>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</si>
  <si>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</si>
  <si>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</si>
  <si>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</si>
  <si>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</si>
  <si>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</si>
  <si>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</si>
  <si>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</si>
  <si>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</si>
  <si>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</si>
  <si>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</si>
  <si>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</si>
  <si>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</si>
  <si>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</si>
  <si>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</si>
  <si>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</si>
  <si>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</si>
  <si>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</si>
  <si>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</si>
  <si>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</si>
  <si>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</si>
  <si>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</si>
  <si>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</si>
  <si>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</si>
  <si>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</si>
  <si>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</si>
  <si>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</si>
  <si>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</si>
  <si>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</si>
  <si>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</si>
  <si>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</si>
  <si>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</si>
  <si>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</si>
  <si>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</si>
  <si>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</si>
  <si>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</si>
  <si>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</si>
  <si>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</si>
  <si>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</si>
  <si>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</si>
  <si>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</si>
  <si>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</si>
  <si>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</si>
  <si>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</si>
  <si>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</si>
  <si>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</si>
  <si>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</si>
  <si>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</si>
  <si>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</si>
  <si>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</si>
  <si>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</si>
  <si>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</si>
  <si>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</si>
  <si>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</si>
  <si>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</si>
  <si>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</si>
  <si>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</si>
  <si>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</si>
  <si>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</si>
  <si>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</si>
  <si>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</si>
  <si>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</si>
  <si>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</si>
  <si>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</si>
  <si>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</si>
  <si>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</si>
  <si>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</si>
  <si>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</si>
  <si>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</si>
  <si>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</si>
  <si>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</si>
  <si>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</si>
  <si>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</si>
  <si>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</si>
  <si>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</si>
  <si>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</si>
  <si>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</si>
  <si>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</si>
  <si>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</si>
  <si>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</si>
  <si>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</si>
  <si>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</si>
  <si>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</si>
  <si>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</si>
  <si>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</si>
  <si>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</si>
  <si>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</si>
  <si>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</si>
  <si>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</si>
  <si>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</si>
  <si>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</si>
  <si>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</si>
  <si>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</si>
  <si>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</si>
  <si>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</si>
  <si>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</si>
  <si>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</si>
  <si>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</si>
  <si>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</si>
  <si>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</si>
  <si>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</si>
  <si>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</si>
  <si>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</si>
  <si>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</si>
  <si>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</si>
  <si>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</si>
  <si>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</si>
  <si>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</si>
  <si>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</si>
  <si>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</si>
  <si>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</si>
  <si>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</si>
  <si>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</si>
  <si>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</si>
  <si>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</si>
  <si>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</si>
  <si>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</si>
  <si>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</si>
  <si>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</si>
  <si>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</si>
  <si>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</si>
  <si>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</si>
  <si>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</si>
  <si>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</si>
  <si>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</si>
  <si>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</si>
  <si>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</si>
  <si>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</si>
  <si>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</si>
  <si>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</si>
  <si>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</si>
  <si>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</si>
  <si>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</si>
  <si>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</si>
  <si>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</si>
  <si>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</si>
  <si>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</si>
  <si>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</si>
  <si>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</si>
  <si>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</si>
  <si>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</si>
  <si>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</si>
  <si>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</si>
  <si>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</si>
  <si>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</si>
  <si>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</si>
  <si>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</si>
  <si>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</si>
  <si>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</si>
  <si>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</si>
  <si>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</si>
  <si>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</si>
  <si>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</si>
  <si>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</si>
  <si>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</si>
  <si>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</si>
  <si>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</si>
  <si>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</si>
  <si>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</si>
  <si>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</si>
  <si>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</si>
  <si>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</si>
  <si>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</si>
  <si>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</si>
  <si>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</si>
  <si>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</si>
  <si>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</si>
  <si>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</si>
  <si>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</si>
  <si>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</si>
  <si>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</si>
  <si>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</si>
  <si>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</si>
  <si>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</si>
  <si>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</si>
  <si>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</si>
  <si>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</si>
  <si>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</si>
  <si>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</si>
  <si>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</si>
  <si>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</si>
  <si>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</si>
  <si>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</si>
  <si>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</si>
  <si>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</si>
  <si>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</si>
  <si>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</si>
  <si>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</si>
  <si>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</si>
  <si>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</si>
  <si>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</si>
  <si>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</si>
  <si>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</si>
  <si>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</si>
  <si>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</si>
  <si>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</si>
  <si>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</si>
  <si>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</si>
  <si>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</si>
  <si>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</si>
  <si>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</si>
  <si>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</si>
  <si>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</si>
  <si>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</si>
  <si>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</si>
  <si>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</si>
  <si>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</si>
  <si>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</si>
  <si>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</si>
  <si>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</si>
  <si>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</si>
  <si>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</si>
  <si>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</si>
  <si>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</si>
  <si>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</si>
  <si>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</si>
  <si>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</si>
  <si>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</si>
  <si>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</si>
  <si>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</si>
  <si>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</si>
  <si>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</si>
  <si>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</si>
  <si>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</si>
  <si>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</si>
  <si>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</si>
  <si>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</si>
  <si>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</si>
  <si>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</si>
  <si>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</si>
  <si>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</si>
  <si>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</si>
  <si>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</si>
  <si>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</si>
  <si>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</si>
  <si>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</si>
  <si>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</si>
  <si>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</si>
  <si>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</si>
  <si>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</si>
  <si>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</si>
  <si>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</si>
  <si>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</si>
  <si>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</si>
  <si>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</si>
  <si>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</si>
  <si>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</si>
  <si>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</si>
  <si>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</si>
  <si>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</si>
  <si>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</si>
  <si>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</si>
  <si>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</si>
  <si>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</si>
  <si>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</si>
  <si>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</si>
  <si>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</si>
  <si>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</si>
  <si>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</si>
  <si>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</si>
  <si>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</si>
  <si>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</si>
  <si>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</si>
  <si>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</si>
  <si>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</si>
  <si>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</si>
  <si>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</si>
  <si>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</si>
  <si>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</si>
  <si>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</si>
  <si>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</si>
  <si>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</si>
  <si>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</si>
  <si>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</si>
  <si>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</si>
  <si>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</si>
  <si>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</si>
  <si>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</si>
  <si>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</si>
  <si>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</si>
  <si>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</si>
  <si>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</si>
  <si>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</si>
  <si>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</si>
  <si>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</si>
  <si>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</si>
  <si>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</si>
  <si>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</si>
  <si>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</si>
  <si>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</si>
  <si>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</si>
  <si>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</si>
  <si>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</si>
  <si>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</si>
  <si>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</si>
  <si>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</si>
  <si>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</si>
  <si>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</si>
  <si>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</si>
  <si>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</si>
  <si>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</si>
  <si>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</si>
  <si>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</si>
  <si>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</si>
  <si>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</si>
  <si>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</si>
  <si>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</si>
  <si>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</si>
  <si>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</si>
  <si>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</si>
  <si>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</si>
  <si>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</si>
  <si>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</si>
  <si>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</si>
  <si>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</si>
  <si>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</si>
  <si>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</si>
  <si>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</si>
  <si>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</si>
  <si>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</si>
  <si>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</si>
  <si>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</si>
  <si>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</si>
  <si>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</si>
  <si>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</si>
  <si>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</si>
  <si>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</si>
  <si>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</si>
  <si>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</si>
  <si>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</si>
  <si>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</si>
  <si>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</si>
  <si>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</si>
  <si>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</si>
  <si>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</si>
  <si>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</si>
  <si>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</si>
  <si>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</si>
  <si>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</si>
  <si>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</si>
  <si>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</si>
  <si>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</si>
  <si>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</si>
  <si>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</si>
  <si>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</si>
  <si>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</si>
  <si>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</si>
  <si>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</si>
  <si>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</si>
  <si>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</si>
  <si>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</si>
  <si>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</si>
  <si>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</si>
  <si>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</si>
  <si>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</si>
  <si>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</si>
  <si>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</si>
  <si>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</si>
  <si>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</si>
  <si>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</si>
  <si>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</si>
  <si>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</si>
  <si>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</si>
  <si>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</si>
  <si>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</si>
  <si>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</si>
  <si>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</si>
  <si>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</si>
  <si>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</si>
  <si>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</si>
  <si>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</si>
  <si>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</si>
  <si>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</si>
  <si>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</si>
  <si>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</si>
  <si>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</si>
  <si>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</si>
  <si>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</si>
  <si>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</si>
  <si>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</si>
  <si>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</si>
  <si>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</si>
  <si>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</si>
  <si>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</si>
  <si>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</si>
  <si>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</si>
  <si>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</si>
  <si>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</si>
  <si>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</si>
  <si>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</si>
  <si>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</si>
  <si>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</si>
  <si>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</si>
  <si>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</si>
  <si>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</si>
  <si>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</si>
  <si>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</si>
  <si>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</si>
  <si>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</si>
  <si>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</si>
  <si>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</si>
  <si>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</si>
  <si>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</si>
  <si>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</si>
  <si>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</si>
  <si>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</si>
  <si>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</si>
  <si>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</si>
  <si>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</si>
  <si>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</si>
  <si>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</si>
  <si>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</si>
  <si>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</si>
  <si>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</si>
  <si>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</si>
  <si>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</si>
  <si>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</si>
  <si>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</si>
  <si>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</si>
  <si>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</si>
  <si>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</si>
  <si>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</si>
  <si>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</si>
  <si>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</si>
  <si>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</si>
  <si>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</si>
  <si>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</si>
  <si>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</si>
  <si>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</si>
  <si>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</si>
  <si>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</si>
  <si>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</si>
  <si>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</si>
  <si>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</si>
  <si>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</si>
  <si>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</si>
  <si>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</si>
  <si>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</si>
  <si>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</si>
  <si>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</si>
  <si>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</si>
  <si>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</si>
  <si>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</si>
  <si>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</si>
  <si>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</si>
  <si>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</si>
  <si>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</si>
  <si>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</si>
  <si>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</si>
  <si>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</si>
  <si>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</si>
  <si>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</si>
  <si>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</si>
  <si>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</si>
  <si>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</si>
  <si>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</si>
  <si>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</si>
  <si>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</si>
  <si>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</si>
  <si>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</si>
  <si>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</si>
  <si>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</si>
  <si>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</si>
  <si>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</si>
  <si>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</si>
  <si>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</si>
  <si>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</si>
  <si>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</si>
  <si>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</si>
  <si>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</si>
  <si>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</si>
  <si>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</si>
  <si>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</si>
  <si>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</si>
  <si>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</si>
  <si>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</si>
  <si>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</si>
  <si>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</si>
  <si>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</si>
  <si>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</si>
  <si>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</si>
  <si>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</si>
  <si>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</si>
  <si>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</si>
  <si>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</si>
  <si>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</si>
  <si>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</si>
  <si>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</si>
  <si>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</si>
  <si>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</si>
  <si>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</si>
  <si>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</si>
  <si>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</si>
  <si>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</si>
  <si>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</si>
  <si>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</si>
  <si>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</si>
  <si>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</si>
  <si>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</si>
  <si>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</si>
  <si>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</si>
  <si>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</si>
  <si>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</si>
  <si>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</si>
  <si>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</si>
  <si>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</si>
  <si>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</si>
  <si>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</si>
  <si>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</si>
  <si>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</si>
  <si>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</si>
  <si>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</si>
  <si>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</si>
  <si>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</si>
  <si>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</si>
  <si>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</si>
  <si>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</si>
  <si>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</si>
  <si>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</si>
  <si>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</si>
  <si>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</si>
  <si>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</si>
  <si>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</si>
  <si>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</si>
  <si>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</si>
  <si>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</si>
  <si>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</si>
  <si>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</si>
  <si>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</si>
  <si>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</si>
  <si>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</si>
  <si>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</si>
  <si>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</si>
  <si>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</si>
  <si>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</si>
  <si>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</si>
  <si>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</si>
  <si>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</si>
  <si>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</si>
  <si>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</si>
  <si>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</si>
  <si>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</si>
  <si>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</si>
  <si>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</si>
  <si>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</si>
  <si>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</si>
  <si>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</si>
  <si>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</si>
  <si>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</si>
  <si>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</si>
  <si>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</si>
  <si>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</si>
  <si>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</si>
  <si>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</si>
  <si>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</si>
  <si>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</si>
  <si>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</si>
  <si>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</si>
  <si>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</si>
  <si>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</si>
  <si>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</si>
  <si>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</si>
  <si>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</si>
  <si>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</si>
  <si>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</si>
  <si>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</si>
  <si>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</si>
  <si>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</si>
  <si>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</si>
  <si>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</si>
  <si>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</si>
  <si>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</si>
  <si>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</si>
  <si>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</si>
  <si>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</si>
  <si>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</si>
  <si>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</si>
  <si>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</si>
  <si>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</si>
  <si>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</si>
  <si>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</si>
  <si>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</si>
  <si>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</si>
  <si>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</si>
  <si>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</si>
  <si>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</si>
  <si>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</si>
  <si>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</si>
  <si>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</si>
  <si>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</si>
  <si>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</si>
  <si>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</si>
  <si>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</si>
  <si>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</si>
  <si>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</si>
  <si>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</si>
  <si>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</si>
  <si>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</si>
  <si>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</si>
  <si>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</si>
  <si>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</si>
  <si>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</si>
  <si>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</si>
  <si>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</si>
  <si>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</si>
  <si>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</si>
  <si>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</si>
  <si>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</si>
  <si>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</si>
  <si>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</si>
  <si>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</si>
  <si>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</si>
  <si>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</si>
  <si>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</si>
  <si>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</si>
  <si>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</si>
  <si>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</si>
  <si>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</si>
  <si>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</si>
  <si>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</si>
  <si>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</si>
  <si>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</si>
  <si>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</si>
  <si>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</si>
  <si>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</si>
  <si>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</si>
  <si>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</si>
  <si>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</si>
  <si>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</si>
  <si>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</si>
  <si>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</si>
  <si>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</si>
  <si>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</si>
  <si>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</si>
  <si>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</si>
  <si>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</si>
  <si>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</si>
  <si>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</si>
  <si>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</si>
  <si>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</si>
  <si>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</si>
  <si>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</si>
  <si>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</si>
  <si>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</si>
  <si>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</si>
  <si>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</si>
  <si>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</si>
  <si>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</si>
  <si>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</si>
  <si>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</si>
  <si>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</si>
  <si>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</si>
  <si>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</si>
  <si>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</si>
  <si>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</si>
  <si>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</si>
  <si>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</si>
  <si>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</si>
  <si>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</si>
  <si>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</si>
  <si>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</si>
  <si>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</si>
  <si>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</si>
  <si>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</si>
  <si>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</si>
  <si>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</si>
  <si>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</si>
  <si>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</si>
  <si>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</si>
  <si>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</si>
  <si>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</si>
  <si>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</si>
  <si>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</si>
  <si>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</si>
  <si>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</si>
  <si>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</si>
  <si>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</si>
  <si>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</si>
  <si>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</si>
  <si>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</si>
  <si>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</si>
  <si>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</si>
  <si>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</si>
  <si>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</si>
  <si>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</si>
  <si>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</si>
  <si>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</si>
  <si>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</si>
  <si>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</si>
  <si>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</si>
  <si>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</si>
  <si>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</si>
  <si>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</si>
  <si>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</si>
  <si>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</si>
  <si>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</si>
  <si>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</si>
  <si>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</si>
  <si>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</si>
  <si>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</si>
  <si>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</si>
  <si>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</si>
  <si>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</si>
  <si>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</si>
  <si>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</si>
  <si>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</si>
  <si>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</si>
  <si>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</si>
  <si>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</si>
  <si>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</si>
  <si>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</si>
  <si>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</si>
  <si>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</si>
  <si>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</si>
  <si>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</si>
  <si>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</si>
  <si>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</si>
  <si>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</si>
  <si>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</si>
  <si>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</si>
  <si>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</si>
  <si>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</si>
  <si>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</si>
  <si>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</si>
  <si>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</si>
  <si>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</si>
  <si>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</si>
  <si>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</si>
  <si>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</si>
  <si>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</si>
  <si>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</si>
  <si>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</si>
  <si>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</si>
  <si>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</si>
  <si>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</si>
  <si>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</si>
  <si>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</si>
  <si>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</si>
  <si>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</si>
  <si>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</si>
  <si>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</si>
  <si>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</si>
  <si>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</si>
  <si>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</si>
  <si>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</si>
  <si>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</si>
  <si>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</si>
  <si>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</si>
  <si>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</si>
  <si>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</si>
  <si>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</si>
  <si>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</si>
  <si>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</si>
  <si>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</si>
  <si>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</si>
  <si>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</si>
  <si>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</si>
  <si>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</si>
  <si>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</si>
  <si>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</si>
  <si>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</si>
  <si>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</si>
  <si>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</si>
  <si>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</si>
  <si>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</si>
  <si>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</si>
  <si>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</si>
  <si>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</si>
  <si>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</si>
  <si>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</si>
  <si>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</si>
  <si>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</si>
  <si>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</si>
  <si>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</si>
  <si>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</si>
  <si>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</si>
  <si>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</si>
  <si>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</si>
  <si>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</si>
  <si>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</si>
  <si>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</si>
  <si>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</si>
  <si>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</si>
  <si>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</si>
  <si>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</si>
  <si>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</si>
  <si>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</si>
  <si>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</si>
  <si>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</si>
  <si>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</si>
  <si>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</si>
  <si>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</si>
  <si>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</si>
  <si>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</si>
  <si>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</si>
  <si>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</si>
  <si>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</si>
  <si>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</si>
  <si>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</si>
  <si>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</si>
  <si>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</si>
  <si>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</si>
  <si>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</si>
  <si>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</si>
  <si>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</si>
  <si>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</si>
  <si>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</si>
  <si>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</si>
  <si>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</si>
  <si>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</si>
  <si>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</si>
  <si>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</si>
  <si>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</si>
  <si>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</si>
  <si>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</si>
  <si>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</si>
  <si>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</si>
  <si>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</si>
  <si>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</si>
  <si>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</si>
  <si>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</si>
  <si>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</si>
  <si>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</si>
  <si>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</si>
  <si>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</si>
  <si>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</si>
  <si>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</si>
  <si>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</si>
  <si>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</si>
  <si>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</si>
  <si>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</si>
  <si>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</si>
  <si>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</si>
  <si>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</si>
  <si>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</si>
  <si>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</si>
  <si>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</si>
  <si>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</si>
  <si>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</si>
  <si>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</si>
  <si>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</si>
  <si>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</si>
  <si>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</si>
  <si>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</si>
  <si>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</si>
  <si>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</si>
  <si>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</si>
  <si>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</si>
  <si>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</si>
  <si>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</si>
  <si>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</si>
  <si>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</si>
  <si>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</si>
  <si>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</si>
  <si>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</si>
  <si>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</si>
  <si>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</si>
  <si>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</si>
  <si>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</si>
  <si>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</si>
  <si>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</si>
  <si>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</si>
  <si>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</si>
  <si>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</si>
  <si>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</si>
  <si>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</si>
  <si>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</si>
  <si>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</si>
  <si>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</si>
  <si>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</si>
  <si>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</si>
  <si>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</si>
  <si>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</si>
  <si>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</si>
  <si>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</si>
  <si>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</si>
  <si>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</si>
  <si>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</si>
  <si>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</si>
  <si>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</si>
  <si>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</si>
  <si>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</si>
  <si>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</si>
  <si>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</si>
  <si>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</si>
  <si>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</si>
  <si>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</si>
  <si>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</si>
  <si>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</si>
  <si>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</si>
  <si>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</si>
  <si>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</si>
  <si>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</si>
  <si>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</si>
  <si>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</si>
  <si>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</si>
  <si>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</si>
  <si>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</si>
  <si>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</si>
  <si>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</si>
  <si>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</si>
  <si>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</si>
  <si>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</si>
  <si>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</si>
  <si>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</si>
  <si>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</si>
  <si>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</si>
  <si>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</si>
  <si>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</si>
  <si>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</si>
  <si>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</si>
  <si>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</si>
  <si>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</si>
  <si>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</si>
  <si>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</si>
  <si>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</si>
  <si>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</si>
  <si>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</si>
  <si>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</si>
  <si>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</si>
  <si>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</si>
  <si>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</si>
  <si>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</si>
  <si>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</si>
  <si>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</si>
  <si>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</si>
  <si>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</si>
  <si>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</si>
  <si>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</si>
  <si>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</si>
  <si>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</si>
  <si>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</si>
  <si>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</si>
  <si>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</si>
  <si>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</si>
  <si>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</si>
  <si>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</si>
  <si>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</si>
  <si>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</si>
  <si>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</si>
  <si>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</si>
  <si>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</si>
  <si>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</si>
  <si>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</si>
  <si>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</si>
  <si>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</si>
  <si>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</si>
  <si>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</si>
  <si>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</si>
  <si>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</si>
  <si>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</si>
  <si>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</si>
  <si>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</si>
  <si>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</si>
  <si>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</si>
  <si>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</si>
  <si>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</si>
  <si>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</si>
  <si>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</si>
  <si>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</si>
  <si>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</si>
  <si>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</si>
  <si>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</si>
  <si>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</si>
  <si>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</si>
  <si>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</si>
  <si>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</si>
  <si>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</si>
  <si>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</si>
  <si>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</si>
  <si>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</si>
  <si>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</si>
  <si>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</si>
  <si>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</si>
  <si>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</si>
  <si>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</si>
  <si>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</si>
  <si>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</si>
  <si>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</si>
  <si>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</si>
  <si>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</si>
  <si>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</si>
  <si>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</si>
  <si>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</si>
  <si>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</si>
  <si>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</si>
  <si>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</si>
  <si>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</si>
  <si>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</si>
  <si>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</si>
  <si>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</si>
  <si>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</si>
  <si>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</si>
  <si>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</si>
  <si>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</si>
  <si>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</si>
  <si>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</si>
  <si>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</si>
  <si>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</si>
  <si>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</si>
  <si>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</si>
  <si>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</si>
  <si>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</si>
  <si>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</si>
  <si>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</si>
  <si>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</si>
  <si>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</si>
  <si>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</si>
  <si>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</si>
  <si>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</si>
  <si>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</si>
  <si>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</si>
  <si>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</si>
  <si>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</si>
  <si>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</si>
  <si>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</si>
  <si>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</si>
  <si>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</si>
  <si>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</si>
  <si>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</si>
  <si>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</si>
  <si>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</si>
  <si>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</si>
  <si>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</si>
  <si>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</si>
  <si>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</si>
  <si>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</si>
  <si>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</si>
  <si>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</si>
  <si>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</si>
  <si>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</si>
  <si>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</si>
  <si>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</si>
  <si>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</si>
  <si>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</si>
  <si>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</si>
  <si>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</si>
  <si>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</si>
  <si>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</si>
  <si>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</si>
  <si>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</si>
  <si>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</si>
  <si>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</si>
  <si>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</si>
  <si>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</si>
  <si>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</si>
  <si>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</si>
  <si>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</si>
  <si>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</si>
  <si>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</si>
  <si>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</si>
  <si>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</si>
  <si>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</si>
  <si>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</si>
  <si>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</si>
  <si>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</si>
  <si>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</si>
  <si>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</si>
  <si>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</si>
  <si>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</si>
  <si>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</si>
  <si>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</si>
  <si>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</si>
  <si>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</si>
  <si>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</si>
  <si>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</si>
  <si>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</si>
  <si>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</si>
  <si>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</si>
  <si>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</si>
  <si>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</si>
  <si>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</si>
  <si>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</si>
  <si>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</si>
  <si>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</si>
  <si>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</si>
  <si>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</si>
  <si>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</si>
  <si>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</si>
  <si>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</si>
  <si>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</si>
  <si>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</si>
  <si>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</si>
  <si>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</si>
  <si>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</si>
  <si>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</si>
  <si>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</si>
  <si>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</si>
  <si>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</si>
  <si>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</si>
  <si>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</si>
  <si>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</si>
  <si>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</si>
  <si>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</si>
  <si>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</si>
  <si>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</si>
  <si>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</si>
  <si>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</si>
  <si>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</si>
  <si>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</si>
  <si>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</si>
  <si>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</si>
  <si>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</si>
  <si>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</si>
  <si>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</si>
  <si>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</si>
  <si>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</si>
  <si>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</si>
  <si>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</si>
  <si>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</si>
  <si>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</si>
  <si>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</si>
  <si>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</si>
  <si>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</si>
  <si>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</si>
  <si>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</si>
  <si>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</si>
  <si>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</si>
  <si>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</si>
  <si>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</si>
  <si>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</si>
  <si>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</si>
  <si>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</si>
  <si>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</si>
  <si>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</si>
  <si>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</si>
  <si>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</si>
  <si>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</si>
  <si>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</si>
  <si>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</si>
  <si>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</si>
  <si>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</si>
  <si>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</si>
  <si>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</si>
  <si>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</si>
  <si>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</si>
  <si>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</si>
  <si>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</si>
  <si>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</si>
  <si>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</si>
  <si>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</si>
  <si>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</si>
  <si>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</si>
  <si>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</si>
  <si>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</si>
  <si>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</si>
  <si>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</si>
  <si>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</si>
  <si>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</si>
  <si>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</si>
  <si>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</si>
  <si>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</si>
  <si>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</si>
  <si>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</si>
  <si>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</si>
  <si>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</si>
  <si>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</si>
  <si>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</si>
  <si>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</si>
  <si>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</si>
  <si>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</si>
  <si>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</si>
  <si>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</si>
  <si>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</si>
  <si>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</si>
  <si>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</si>
  <si>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</si>
  <si>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</si>
  <si>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</si>
  <si>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</si>
  <si>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</si>
  <si>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</si>
  <si>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</si>
  <si>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</si>
  <si>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</si>
  <si>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</si>
  <si>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</si>
  <si>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</si>
  <si>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</si>
  <si>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</si>
  <si>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</si>
  <si>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</si>
  <si>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</si>
  <si>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</si>
  <si>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</si>
  <si>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</si>
  <si>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</si>
  <si>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</si>
  <si>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</si>
  <si>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</si>
  <si>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</si>
  <si>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</si>
  <si>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</si>
  <si>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</si>
  <si>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</si>
  <si>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</si>
  <si>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</si>
  <si>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</si>
  <si>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</si>
  <si>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</si>
  <si>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</si>
  <si>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</si>
  <si>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</si>
  <si>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</si>
  <si>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</si>
  <si>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</si>
  <si>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</si>
  <si>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</si>
  <si>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</si>
  <si>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</si>
  <si>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</si>
  <si>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</si>
  <si>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</si>
  <si>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</si>
  <si>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</si>
  <si>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</si>
  <si>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</si>
  <si>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</si>
  <si>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</si>
  <si>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</si>
  <si>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</si>
  <si>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</si>
  <si>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</si>
  <si>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</si>
  <si>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</si>
  <si>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</si>
  <si>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</si>
  <si>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</si>
  <si>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</si>
  <si>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</si>
  <si>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</si>
  <si>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</si>
  <si>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</si>
  <si>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</si>
  <si>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</si>
  <si>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</si>
  <si>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</si>
  <si>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</si>
  <si>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</si>
  <si>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</si>
  <si>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</si>
  <si>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</si>
  <si>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</si>
  <si>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</si>
  <si>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</si>
  <si>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</si>
  <si>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</si>
  <si>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</si>
  <si>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</si>
  <si>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</si>
  <si>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</si>
  <si>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</si>
  <si>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</si>
  <si>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</si>
  <si>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</si>
  <si>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</si>
  <si>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</si>
  <si>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</si>
  <si>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</si>
  <si>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</si>
  <si>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</si>
  <si>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</si>
  <si>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</si>
  <si>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</si>
  <si>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</si>
  <si>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</si>
  <si>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</si>
  <si>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</si>
  <si>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</si>
  <si>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</si>
  <si>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</si>
  <si>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</si>
  <si>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</si>
  <si>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</si>
  <si>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</si>
  <si>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</si>
  <si>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</si>
  <si>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</si>
  <si>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</si>
  <si>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</si>
  <si>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</si>
  <si>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</si>
  <si>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</si>
  <si>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</si>
  <si>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</si>
  <si>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</si>
  <si>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</si>
  <si>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</si>
  <si>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</si>
  <si>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</si>
  <si>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</si>
  <si>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</si>
  <si>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</si>
  <si>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</si>
  <si>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</si>
  <si>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</si>
  <si>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</si>
  <si>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</si>
  <si>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</si>
  <si>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</si>
  <si>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</si>
  <si>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</si>
  <si>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</si>
  <si>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</si>
  <si>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</si>
  <si>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</si>
  <si>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</si>
  <si>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</si>
  <si>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</si>
  <si>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</si>
  <si>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</si>
  <si>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</si>
  <si>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</si>
  <si>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</si>
  <si>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</si>
  <si>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</si>
  <si>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</si>
  <si>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</si>
  <si>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</si>
  <si>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</si>
  <si>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</si>
  <si>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</si>
  <si>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</si>
  <si>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</si>
  <si>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</si>
  <si>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</si>
  <si>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</si>
  <si>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</si>
  <si>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</si>
  <si>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</si>
  <si>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</si>
  <si>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</si>
  <si>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</si>
  <si>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</si>
  <si>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</si>
  <si>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</si>
  <si>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</si>
  <si>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</si>
  <si>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</si>
  <si>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</si>
  <si>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</si>
  <si>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</si>
  <si>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</si>
  <si>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</si>
  <si>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</si>
  <si>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</si>
  <si>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</si>
  <si>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</si>
  <si>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</si>
  <si>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</si>
  <si>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</si>
  <si>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</si>
  <si>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</si>
  <si>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</si>
  <si>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</si>
  <si>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</si>
  <si>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</si>
  <si>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</si>
  <si>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</si>
  <si>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</si>
  <si>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</si>
  <si>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</si>
  <si>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</si>
  <si>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</si>
  <si>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</si>
  <si>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</si>
  <si>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</si>
  <si>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</si>
  <si>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</si>
  <si>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</si>
  <si>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</si>
  <si>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</si>
  <si>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</si>
  <si>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</si>
  <si>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</si>
  <si>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</si>
  <si>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</si>
  <si>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</si>
  <si>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</si>
  <si>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</si>
  <si>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</si>
  <si>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</si>
  <si>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</si>
  <si>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</si>
  <si>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</si>
  <si>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</si>
  <si>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</si>
  <si>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</si>
  <si>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</si>
  <si>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</si>
  <si>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</si>
  <si>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</si>
  <si>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</si>
  <si>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</si>
  <si>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</si>
  <si>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</si>
  <si>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</si>
  <si>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</si>
  <si>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</si>
  <si>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</si>
  <si>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</si>
  <si>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</si>
  <si>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</si>
  <si>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</si>
  <si>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</si>
  <si>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</si>
  <si>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</si>
  <si>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</si>
  <si>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</si>
  <si>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</si>
  <si>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</si>
  <si>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</si>
  <si>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</si>
  <si>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</si>
  <si>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</si>
  <si>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</si>
  <si>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</si>
  <si>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</si>
  <si>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</si>
  <si>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</si>
  <si>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</si>
  <si>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</si>
  <si>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</si>
  <si>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</si>
  <si>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</si>
  <si>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</si>
  <si>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</si>
  <si>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</si>
  <si>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</si>
  <si>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</si>
  <si>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</si>
  <si>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</si>
  <si>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</si>
  <si>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</si>
  <si>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</si>
  <si>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</si>
  <si>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</si>
  <si>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</si>
  <si>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</si>
  <si>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</si>
  <si>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</si>
  <si>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</si>
  <si>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</si>
  <si>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</si>
  <si>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</si>
  <si>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</si>
  <si>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</si>
  <si>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</si>
  <si>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</si>
  <si>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</si>
  <si>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</si>
  <si>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</si>
  <si>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</si>
  <si>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</si>
  <si>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</si>
  <si>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</si>
  <si>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</si>
  <si>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</si>
  <si>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</si>
  <si>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</si>
  <si>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</si>
  <si>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</si>
  <si>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</si>
  <si>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</si>
  <si>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</si>
  <si>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</si>
  <si>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</si>
  <si>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</si>
  <si>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</si>
  <si>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</si>
  <si>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</si>
  <si>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</si>
  <si>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</si>
  <si>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</si>
  <si>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</si>
  <si>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</si>
  <si>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</si>
  <si>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</si>
  <si>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</si>
  <si>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</si>
  <si>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</si>
  <si>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</si>
  <si>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</si>
  <si>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</si>
  <si>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</si>
  <si>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</si>
  <si>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</si>
  <si>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</si>
  <si>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</si>
  <si>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</si>
  <si>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</si>
  <si>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</si>
  <si>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</si>
  <si>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</si>
  <si>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</si>
  <si>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</si>
  <si>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</si>
  <si>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</si>
  <si>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</si>
  <si>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</si>
  <si>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</si>
  <si>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</si>
  <si>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</si>
  <si>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</si>
  <si>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</si>
  <si>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</si>
  <si>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</si>
  <si>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</si>
  <si>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</si>
  <si>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</si>
  <si>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</si>
  <si>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</si>
  <si>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</si>
  <si>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</si>
  <si>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</si>
  <si>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</si>
  <si>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</si>
  <si>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</si>
  <si>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</si>
  <si>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</si>
  <si>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</si>
  <si>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</si>
  <si>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</si>
  <si>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</si>
  <si>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</si>
  <si>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</si>
  <si>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</si>
  <si>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</si>
  <si>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</si>
  <si>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</si>
  <si>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</si>
  <si>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</si>
  <si>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</si>
  <si>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</si>
  <si>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</si>
  <si>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</si>
  <si>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</si>
  <si>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</si>
  <si>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</si>
  <si>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</si>
  <si>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</si>
  <si>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</si>
  <si>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</si>
  <si>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</si>
  <si>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</si>
  <si>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</si>
  <si>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</si>
  <si>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</si>
  <si>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</si>
  <si>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</si>
  <si>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</si>
  <si>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</si>
  <si>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</si>
  <si>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</si>
  <si>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</si>
  <si>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</si>
  <si>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</si>
  <si>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</si>
  <si>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</si>
  <si>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</si>
  <si>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</si>
  <si>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</si>
  <si>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</si>
  <si>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</si>
  <si>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</si>
  <si>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</si>
  <si>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</si>
  <si>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</si>
  <si>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</si>
  <si>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</si>
  <si>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</si>
  <si>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</si>
  <si>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</si>
  <si>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</si>
  <si>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</si>
  <si>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</si>
  <si>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</si>
  <si>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</si>
  <si>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</si>
  <si>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</si>
  <si>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</si>
  <si>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</si>
  <si>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</si>
  <si>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</si>
  <si>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</si>
  <si>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</si>
  <si>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</si>
  <si>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</si>
  <si>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</si>
  <si>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</si>
  <si>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</si>
  <si>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</si>
  <si>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</si>
  <si>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</si>
  <si>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</si>
  <si>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</si>
  <si>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</si>
  <si>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</si>
  <si>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</si>
  <si>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</si>
  <si>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</si>
  <si>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</si>
  <si>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</si>
  <si>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</si>
  <si>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</si>
  <si>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</si>
  <si>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</si>
  <si>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</si>
  <si>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</si>
  <si>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</si>
  <si>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</si>
  <si>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</si>
  <si>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</si>
  <si>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</si>
  <si>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</si>
  <si>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</si>
  <si>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</si>
  <si>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</si>
  <si>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</si>
  <si>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</si>
  <si>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</si>
  <si>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</si>
  <si>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</si>
  <si>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</si>
  <si>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</si>
  <si>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</si>
  <si>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</si>
  <si>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</si>
  <si>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</si>
  <si>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</si>
  <si>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</si>
  <si>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</si>
  <si>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</si>
  <si>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</si>
  <si>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</si>
  <si>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</si>
  <si>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</si>
  <si>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</si>
  <si>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</si>
  <si>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</si>
  <si>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</si>
  <si>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</si>
  <si>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</si>
  <si>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</si>
  <si>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</si>
  <si>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</si>
  <si>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</si>
  <si>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</si>
  <si>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</si>
  <si>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</si>
  <si>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</si>
  <si>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</si>
  <si>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</si>
  <si>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</si>
  <si>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</si>
  <si>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</si>
  <si>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</si>
  <si>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</si>
  <si>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</si>
  <si>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</si>
  <si>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</si>
  <si>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</si>
  <si>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</si>
  <si>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</si>
  <si>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</si>
  <si>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</si>
  <si>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</si>
  <si>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</si>
  <si>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</si>
  <si>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</si>
  <si>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</si>
  <si>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</si>
  <si>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</si>
  <si>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</si>
  <si>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</si>
  <si>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</si>
  <si>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</si>
  <si>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</si>
  <si>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</si>
  <si>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</si>
  <si>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</si>
  <si>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</si>
  <si>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</si>
  <si>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</si>
  <si>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</si>
  <si>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</si>
  <si>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</si>
  <si>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</si>
  <si>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</si>
  <si>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</si>
  <si>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</si>
  <si>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</si>
  <si>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</si>
  <si>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</si>
  <si>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</si>
  <si>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</si>
  <si>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</si>
  <si>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</si>
  <si>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</si>
  <si>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</si>
  <si>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</si>
  <si>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</si>
  <si>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</si>
  <si>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</si>
  <si>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</si>
  <si>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</si>
  <si>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</si>
  <si>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</si>
  <si>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</si>
  <si>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</si>
  <si>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</si>
  <si>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</si>
  <si>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</si>
  <si>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</si>
  <si>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</si>
  <si>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</si>
  <si>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</si>
  <si>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</si>
  <si>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</si>
  <si>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</si>
  <si>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</si>
  <si>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</si>
  <si>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</si>
  <si>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</si>
  <si>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</si>
  <si>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</si>
  <si>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</si>
  <si>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</si>
  <si>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</si>
  <si>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</si>
  <si>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</si>
  <si>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</si>
  <si>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</si>
  <si>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</si>
  <si>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</si>
  <si>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</si>
  <si>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</si>
  <si>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</si>
  <si>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</si>
  <si>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</si>
  <si>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</si>
  <si>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</si>
  <si>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</si>
  <si>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</si>
  <si>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</si>
  <si>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</si>
  <si>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</si>
  <si>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</si>
  <si>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</si>
  <si>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</si>
  <si>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</si>
  <si>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</si>
  <si>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</si>
  <si>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</si>
  <si>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</si>
  <si>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</si>
  <si>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</si>
  <si>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</si>
  <si>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</si>
  <si>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</si>
  <si>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</si>
  <si>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</si>
  <si>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</si>
  <si>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</si>
  <si>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</si>
  <si>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</si>
  <si>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</si>
  <si>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</si>
  <si>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</si>
  <si>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</si>
  <si>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</si>
  <si>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</si>
  <si>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</si>
  <si>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</si>
  <si>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</si>
  <si>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</si>
  <si>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</si>
  <si>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</si>
  <si>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</si>
  <si>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</si>
  <si>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</si>
  <si>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</si>
  <si>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</si>
  <si>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</si>
  <si>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</si>
  <si>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</si>
  <si>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</si>
  <si>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</si>
  <si>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</si>
  <si>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</si>
  <si>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</si>
  <si>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</si>
  <si>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</si>
  <si>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</si>
  <si>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</si>
  <si>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</si>
  <si>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</si>
  <si>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</si>
  <si>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</si>
  <si>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</si>
  <si>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</si>
  <si>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</si>
  <si>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</si>
  <si>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</si>
  <si>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</si>
  <si>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</si>
  <si>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</si>
  <si>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</si>
  <si>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</si>
  <si>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</si>
  <si>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</si>
  <si>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</si>
  <si>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</si>
  <si>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</si>
  <si>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</si>
  <si>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</si>
  <si>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</si>
  <si>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</si>
  <si>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</si>
  <si>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</si>
  <si>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</si>
  <si>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</si>
  <si>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</si>
  <si>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</si>
  <si>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</si>
  <si>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</si>
  <si>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</si>
  <si>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</si>
  <si>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</si>
  <si>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</si>
  <si>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</si>
  <si>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</si>
  <si>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</si>
  <si>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</si>
  <si>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</si>
  <si>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</si>
  <si>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</si>
  <si>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</si>
  <si>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</si>
  <si>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</si>
  <si>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</si>
  <si>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</si>
  <si>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</si>
  <si>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</si>
  <si>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</si>
  <si>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</si>
  <si>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</si>
  <si>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</si>
  <si>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</si>
  <si>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</si>
  <si>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</si>
  <si>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</si>
  <si>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</si>
  <si>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</si>
  <si>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</si>
  <si>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</si>
  <si>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</si>
  <si>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</si>
  <si>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</si>
  <si>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</si>
  <si>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</si>
  <si>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</si>
  <si>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</si>
  <si>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</si>
  <si>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</si>
  <si>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</si>
  <si>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</si>
  <si>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</si>
  <si>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</si>
  <si>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</si>
  <si>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</si>
  <si>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</si>
  <si>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</si>
  <si>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</si>
  <si>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</si>
  <si>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</si>
  <si>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</si>
  <si>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</si>
  <si>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</si>
  <si>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</si>
  <si>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</si>
  <si>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</si>
  <si>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</si>
  <si>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</si>
  <si>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</si>
  <si>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</si>
  <si>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</si>
  <si>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</si>
  <si>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</si>
  <si>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</si>
  <si>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</si>
  <si>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</si>
  <si>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</si>
  <si>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</si>
  <si>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</si>
  <si>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</si>
  <si>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</si>
  <si>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</si>
  <si>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</si>
  <si>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</si>
  <si>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</si>
  <si>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</si>
  <si>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</si>
  <si>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</si>
  <si>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</si>
  <si>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</si>
  <si>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</si>
  <si>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</si>
  <si>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</si>
  <si>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</si>
  <si>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</si>
  <si>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</si>
  <si>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</si>
  <si>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</si>
  <si>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</si>
  <si>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</si>
  <si>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</si>
  <si>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</si>
  <si>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</si>
  <si>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</si>
  <si>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</si>
  <si>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</si>
  <si>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</si>
  <si>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</si>
  <si>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</si>
  <si>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</si>
  <si>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</si>
  <si>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</si>
  <si>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</si>
  <si>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</si>
  <si>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</si>
  <si>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</si>
  <si>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</si>
  <si>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</si>
  <si>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</si>
  <si>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</si>
  <si>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</si>
  <si>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</si>
  <si>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</si>
  <si>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</si>
  <si>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</si>
  <si>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</si>
  <si>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</si>
  <si>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</si>
  <si>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</si>
  <si>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</si>
  <si>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</si>
  <si>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</si>
  <si>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</si>
  <si>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</si>
  <si>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</si>
  <si>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</si>
  <si>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</si>
  <si>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</si>
  <si>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</si>
  <si>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</si>
  <si>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</si>
  <si>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</si>
  <si>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</si>
  <si>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</si>
  <si>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</si>
  <si>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</si>
  <si>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</si>
  <si>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</si>
  <si>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</si>
  <si>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</si>
  <si>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</si>
  <si>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</si>
  <si>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</si>
  <si>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</si>
  <si>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</si>
  <si>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</si>
  <si>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</si>
  <si>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</si>
  <si>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</si>
  <si>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</si>
  <si>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</si>
  <si>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</si>
  <si>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</si>
  <si>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</si>
  <si>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</si>
  <si>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</si>
  <si>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</si>
  <si>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</si>
  <si>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</si>
  <si>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</si>
  <si>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</si>
  <si>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</si>
  <si>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</si>
  <si>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</si>
  <si>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</si>
  <si>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</si>
  <si>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</si>
  <si>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</si>
  <si>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</si>
  <si>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</si>
  <si>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</si>
  <si>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</si>
  <si>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</si>
  <si>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</si>
  <si>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</si>
  <si>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</si>
  <si>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</si>
  <si>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</si>
  <si>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</si>
  <si>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</si>
  <si>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</si>
  <si>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</si>
  <si>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</si>
  <si>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</si>
  <si>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</si>
  <si>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</si>
  <si>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</si>
  <si>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</si>
  <si>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</si>
  <si>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</si>
  <si>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</si>
  <si>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</si>
  <si>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</si>
  <si>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</si>
  <si>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</si>
  <si>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</si>
  <si>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</si>
  <si>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</si>
  <si>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</si>
  <si>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</si>
  <si>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</si>
  <si>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</si>
  <si>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</si>
  <si>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</si>
  <si>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</si>
  <si>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</si>
  <si>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</si>
  <si>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</si>
  <si>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</si>
  <si>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</si>
  <si>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</si>
  <si>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</si>
  <si>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</si>
  <si>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</si>
  <si>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</si>
  <si>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</si>
  <si>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</si>
  <si>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</si>
  <si>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</si>
  <si>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</si>
  <si>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</si>
  <si>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</si>
  <si>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</si>
  <si>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</si>
  <si>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</si>
  <si>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</si>
  <si>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</si>
  <si>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</si>
  <si>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</si>
  <si>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</si>
  <si>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</si>
  <si>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</si>
  <si>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</si>
  <si>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</si>
  <si>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</si>
  <si>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</si>
  <si>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</si>
  <si>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</si>
  <si>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</si>
  <si>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</si>
  <si>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</si>
  <si>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</si>
  <si>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</si>
  <si>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</si>
  <si>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</si>
  <si>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</si>
  <si>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</si>
  <si>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</si>
  <si>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</si>
  <si>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</si>
  <si>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</si>
  <si>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</si>
  <si>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</si>
  <si>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</si>
  <si>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</si>
  <si>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</si>
  <si>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</si>
  <si>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</si>
  <si>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</si>
  <si>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</si>
  <si>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</si>
  <si>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</si>
  <si>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</si>
  <si>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</si>
  <si>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</si>
  <si>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</si>
  <si>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</si>
  <si>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</si>
  <si>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</si>
  <si>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</si>
  <si>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</si>
  <si>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</si>
  <si>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</si>
  <si>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</si>
  <si>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</si>
  <si>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</si>
  <si>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</si>
  <si>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</si>
  <si>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</si>
  <si>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</si>
  <si>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</si>
  <si>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</si>
  <si>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</si>
  <si>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</si>
  <si>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</si>
  <si>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</si>
  <si>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</si>
  <si>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</si>
  <si>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</si>
  <si>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</si>
  <si>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</si>
  <si>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</si>
  <si>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</si>
  <si>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</si>
  <si>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</si>
  <si>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</si>
  <si>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</si>
  <si>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</si>
  <si>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</si>
  <si>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</si>
  <si>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</si>
  <si>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</si>
  <si>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</si>
  <si>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</si>
  <si>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</si>
  <si>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</si>
  <si>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</si>
  <si>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</si>
  <si>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</si>
  <si>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</si>
  <si>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</si>
  <si>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</si>
  <si>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</si>
  <si>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</si>
  <si>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</si>
  <si>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</si>
  <si>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</si>
  <si>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</si>
  <si>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</si>
  <si>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</si>
  <si>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</si>
  <si>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</si>
  <si>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</si>
  <si>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</si>
  <si>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</si>
  <si>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</si>
  <si>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</si>
  <si>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</si>
  <si>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</si>
  <si>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</si>
  <si>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</si>
  <si>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</si>
  <si>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</si>
  <si>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</si>
  <si>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</si>
  <si>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</si>
  <si>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</si>
  <si>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</si>
  <si>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</si>
  <si>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</si>
  <si>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</si>
  <si>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</si>
  <si>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</si>
  <si>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</si>
  <si>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</si>
  <si>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</si>
  <si>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</si>
  <si>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</si>
  <si>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</si>
  <si>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</si>
  <si>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</si>
  <si>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</si>
  <si>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</si>
  <si>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</si>
  <si>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</si>
  <si>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</si>
  <si>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</si>
  <si>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</si>
  <si>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</si>
  <si>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</si>
  <si>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</si>
  <si>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</si>
  <si>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</si>
  <si>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</si>
  <si>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</si>
  <si>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</si>
  <si>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</si>
  <si>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</si>
  <si>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</si>
  <si>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</si>
  <si>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</si>
  <si>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</si>
  <si>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</si>
  <si>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</si>
  <si>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</si>
  <si>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</si>
  <si>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</si>
  <si>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</si>
  <si>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</si>
  <si>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</si>
  <si>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</si>
  <si>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</si>
  <si>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</si>
  <si>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</si>
  <si>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</si>
  <si>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</si>
  <si>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</si>
  <si>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</si>
  <si>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</si>
  <si>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</si>
  <si>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</si>
  <si>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</si>
  <si>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</si>
  <si>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</si>
  <si>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</si>
  <si>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</si>
  <si>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</si>
  <si>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</si>
  <si>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</si>
  <si>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</si>
  <si>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</si>
  <si>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</si>
  <si>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</si>
  <si>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</si>
  <si>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</si>
  <si>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</si>
  <si>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</si>
  <si>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</si>
  <si>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</si>
  <si>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</si>
  <si>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</si>
  <si>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</si>
  <si>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</si>
  <si>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</si>
  <si>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</si>
  <si>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</si>
  <si>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</si>
  <si>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</si>
  <si>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</si>
  <si>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</si>
  <si>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</si>
  <si>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</si>
  <si>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</si>
  <si>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</si>
  <si>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</si>
  <si>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</si>
  <si>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</si>
  <si>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</si>
  <si>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</si>
  <si>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</si>
  <si>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</si>
  <si>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</si>
  <si>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</si>
  <si>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</si>
  <si>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</si>
  <si>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</si>
  <si>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</si>
  <si>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</si>
  <si>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</si>
  <si>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</si>
  <si>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</si>
  <si>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</si>
  <si>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</si>
  <si>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</si>
  <si>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</si>
  <si>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</si>
  <si>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</si>
  <si>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</si>
  <si>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</si>
  <si>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</si>
  <si>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</si>
  <si>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</si>
  <si>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</si>
  <si>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</si>
  <si>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</si>
  <si>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</si>
  <si>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</si>
  <si>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</si>
  <si>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</si>
  <si>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</si>
  <si>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</si>
  <si>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</si>
  <si>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</si>
  <si>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</si>
  <si>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</si>
  <si>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</si>
  <si>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</si>
  <si>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</si>
  <si>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</si>
  <si>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</si>
  <si>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</si>
  <si>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</si>
  <si>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</si>
  <si>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</si>
  <si>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</si>
  <si>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</si>
  <si>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</si>
  <si>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</si>
  <si>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</si>
  <si>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</si>
  <si>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</si>
  <si>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</si>
  <si>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</si>
  <si>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</si>
  <si>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</si>
  <si>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</si>
  <si>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</si>
  <si>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</si>
  <si>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</si>
  <si>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</si>
  <si>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</si>
  <si>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</si>
  <si>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</si>
  <si>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</si>
  <si>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</si>
  <si>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</si>
  <si>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</si>
  <si>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</si>
  <si>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</si>
  <si>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</si>
  <si>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</si>
  <si>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</si>
  <si>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</si>
  <si>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</si>
  <si>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</si>
  <si>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</si>
  <si>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</si>
  <si>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</si>
  <si>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</si>
  <si>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</si>
  <si>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</si>
  <si>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</si>
  <si>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</si>
  <si>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</si>
  <si>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</si>
  <si>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</si>
  <si>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</si>
  <si>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</si>
  <si>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</si>
  <si>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</si>
  <si>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</si>
  <si>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</si>
  <si>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</si>
  <si>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</si>
  <si>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</si>
  <si>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</si>
  <si>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</si>
  <si>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</si>
  <si>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</si>
  <si>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</si>
  <si>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</si>
  <si>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</si>
  <si>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</si>
  <si>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</si>
  <si>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</si>
  <si>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</si>
  <si>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</si>
  <si>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</si>
  <si>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</si>
  <si>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</si>
  <si>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</si>
  <si>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</si>
  <si>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</si>
  <si>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</si>
  <si>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</si>
  <si>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</si>
  <si>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</si>
  <si>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</si>
  <si>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</si>
  <si>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</si>
  <si>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</si>
  <si>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</si>
  <si>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</si>
  <si>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</si>
  <si>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</si>
  <si>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</si>
  <si>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</si>
  <si>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</si>
  <si>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</si>
  <si>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</si>
  <si>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</si>
  <si>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</si>
  <si>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</si>
  <si>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</si>
  <si>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</si>
  <si>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</si>
  <si>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</si>
  <si>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</si>
  <si>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</si>
  <si>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</si>
  <si>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</si>
  <si>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</si>
  <si>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</si>
  <si>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</si>
  <si>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</si>
  <si>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</si>
  <si>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</si>
  <si>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</si>
  <si>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</si>
  <si>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</si>
  <si>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</si>
  <si>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</si>
  <si>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</si>
  <si>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</si>
  <si>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</si>
  <si>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</si>
  <si>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</si>
  <si>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</si>
  <si>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</si>
  <si>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</si>
  <si>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</si>
  <si>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</si>
  <si>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</si>
  <si>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</si>
  <si>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</si>
  <si>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</si>
  <si>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</si>
  <si>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</si>
  <si>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</si>
  <si>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</si>
  <si>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</si>
  <si>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</si>
  <si>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</si>
  <si>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</si>
  <si>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</si>
  <si>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</si>
  <si>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</si>
  <si>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</si>
  <si>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</si>
  <si>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</si>
  <si>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</si>
  <si>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</si>
  <si>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</si>
  <si>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</si>
  <si>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</si>
  <si>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</si>
  <si>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</si>
  <si>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</si>
  <si>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</si>
  <si>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</si>
  <si>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</si>
  <si>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</si>
  <si>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</si>
  <si>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</si>
  <si>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</si>
  <si>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</si>
  <si>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</si>
  <si>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</si>
  <si>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</si>
  <si>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</si>
  <si>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</si>
  <si>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</si>
  <si>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</si>
  <si>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</si>
  <si>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</si>
  <si>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</si>
  <si>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</si>
  <si>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</si>
  <si>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</si>
  <si>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</si>
  <si>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</si>
  <si>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</si>
  <si>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</si>
  <si>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</si>
  <si>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</si>
  <si>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</si>
  <si>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</si>
  <si>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</si>
  <si>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</si>
  <si>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</si>
  <si>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</si>
  <si>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</si>
  <si>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</si>
  <si>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</si>
  <si>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</si>
  <si>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</si>
  <si>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</si>
  <si>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</si>
  <si>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</si>
  <si>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</si>
  <si>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</si>
  <si>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</si>
  <si>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</si>
  <si>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</si>
  <si>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</si>
  <si>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</si>
  <si>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</si>
  <si>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</si>
  <si>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</si>
  <si>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</si>
  <si>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</si>
  <si>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</si>
  <si>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</si>
  <si>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</si>
  <si>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</si>
  <si>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</si>
  <si>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</si>
  <si>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</si>
  <si>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</si>
  <si>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</si>
  <si>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</si>
  <si>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</si>
  <si>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</si>
  <si>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</si>
  <si>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</si>
  <si>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</si>
  <si>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</si>
  <si>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</si>
  <si>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</si>
  <si>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</si>
  <si>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</si>
  <si>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</si>
  <si>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</si>
  <si>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</si>
  <si>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</si>
  <si>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</si>
  <si>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</si>
  <si>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</si>
  <si>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</si>
  <si>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</si>
  <si>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</si>
  <si>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</si>
  <si>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</si>
  <si>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</si>
  <si>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</si>
  <si>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</si>
  <si>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</si>
  <si>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</si>
  <si>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</si>
  <si>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</si>
  <si>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</si>
  <si>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</si>
  <si>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</si>
  <si>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</si>
  <si>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</si>
  <si>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</si>
  <si>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</si>
  <si>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</si>
  <si>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</si>
  <si>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</si>
  <si>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</si>
  <si>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</si>
  <si>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</si>
  <si>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</si>
  <si>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</si>
  <si>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</si>
  <si>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</si>
  <si>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</si>
  <si>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</si>
  <si>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</si>
  <si>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</si>
  <si>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</si>
  <si>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</si>
  <si>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</si>
  <si>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</si>
  <si>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</si>
  <si>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</si>
  <si>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</si>
  <si>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</si>
  <si>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</si>
  <si>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</si>
  <si>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</si>
  <si>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</si>
  <si>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</si>
  <si>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</si>
  <si>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</si>
  <si>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</si>
  <si>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</si>
  <si>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</si>
  <si>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</si>
  <si>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</si>
  <si>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</si>
  <si>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</si>
  <si>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</si>
  <si>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</si>
  <si>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</si>
  <si>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</si>
  <si>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</si>
  <si>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</si>
  <si>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</si>
  <si>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</si>
  <si>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</si>
  <si>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</si>
  <si>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</si>
  <si>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</si>
  <si>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</si>
  <si>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</si>
  <si>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</si>
  <si>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</si>
  <si>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</si>
  <si>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</si>
  <si>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</si>
  <si>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</si>
  <si>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</si>
  <si>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</si>
  <si>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</si>
  <si>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</si>
  <si>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</si>
  <si>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</si>
  <si>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</si>
  <si>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</si>
  <si>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</si>
  <si>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</si>
  <si>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</si>
  <si>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</si>
  <si>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</si>
  <si>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</si>
  <si>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</si>
  <si>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</si>
  <si>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</si>
  <si>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</si>
  <si>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</si>
  <si>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</si>
  <si>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</si>
  <si>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</si>
  <si>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</si>
  <si>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</si>
  <si>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</si>
  <si>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</si>
  <si>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</si>
  <si>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</si>
  <si>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</si>
  <si>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</si>
  <si>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</si>
  <si>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</si>
  <si>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</si>
  <si>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</si>
  <si>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</si>
  <si>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</si>
  <si>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</si>
  <si>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</si>
  <si>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</si>
  <si>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</si>
  <si>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</si>
  <si>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</si>
  <si>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</si>
  <si>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</si>
  <si>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</si>
  <si>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</si>
  <si>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</si>
  <si>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</si>
  <si>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</si>
  <si>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</si>
  <si>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</si>
  <si>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</si>
  <si>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</si>
  <si>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</si>
  <si>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</si>
  <si>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</si>
  <si>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</si>
  <si>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</si>
  <si>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</si>
  <si>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</si>
  <si>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</si>
  <si>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</si>
  <si>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</si>
  <si>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</si>
  <si>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</si>
  <si>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</si>
  <si>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</si>
  <si>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</si>
  <si>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</si>
  <si>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</si>
  <si>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</si>
  <si>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</si>
  <si>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</si>
  <si>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</si>
  <si>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</si>
  <si>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</si>
  <si>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</si>
  <si>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</si>
  <si>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</si>
  <si>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</si>
  <si>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</si>
  <si>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</si>
  <si>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</si>
  <si>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</si>
  <si>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</si>
  <si>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</si>
  <si>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</si>
  <si>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</si>
  <si>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</si>
  <si>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</si>
  <si>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</si>
  <si>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</si>
  <si>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</si>
  <si>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</si>
  <si>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</si>
  <si>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</si>
  <si>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</si>
  <si>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</si>
  <si>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</si>
  <si>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</si>
  <si>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</si>
  <si>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</si>
  <si>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</si>
  <si>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</si>
  <si>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</si>
  <si>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</si>
  <si>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</si>
  <si>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</si>
  <si>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</si>
  <si>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</si>
  <si>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</si>
  <si>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</si>
  <si>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</si>
  <si>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</si>
  <si>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</si>
  <si>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</si>
  <si>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</si>
  <si>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</si>
  <si>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</si>
  <si>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</si>
  <si>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</si>
  <si>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</si>
  <si>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</si>
  <si>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</si>
  <si>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</si>
  <si>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</si>
  <si>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</si>
  <si>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</si>
  <si>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</si>
  <si>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</si>
  <si>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</si>
  <si>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</si>
  <si>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</si>
  <si>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</si>
  <si>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</si>
  <si>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</si>
  <si>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</si>
  <si>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</si>
  <si>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</si>
  <si>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</si>
  <si>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</si>
  <si>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</si>
  <si>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</si>
  <si>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</si>
  <si>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</si>
  <si>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</si>
  <si>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</si>
  <si>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</si>
  <si>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</si>
  <si>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</si>
  <si>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</si>
  <si>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</si>
  <si>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</si>
  <si>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</si>
  <si>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</si>
  <si>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</si>
  <si>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</si>
  <si>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</si>
  <si>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</si>
  <si>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</si>
  <si>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</si>
  <si>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</si>
  <si>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</si>
  <si>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</si>
  <si>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</si>
  <si>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</si>
  <si>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</si>
  <si>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</si>
  <si>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</si>
  <si>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</si>
  <si>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</si>
  <si>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</si>
  <si>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</si>
  <si>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</si>
  <si>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</si>
  <si>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</si>
  <si>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</si>
  <si>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</si>
  <si>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</si>
  <si>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</si>
  <si>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</si>
  <si>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</si>
  <si>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</si>
  <si>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</si>
  <si>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</si>
  <si>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</si>
  <si>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</si>
  <si>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</si>
  <si>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</si>
  <si>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</si>
  <si>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</si>
  <si>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</si>
  <si>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</si>
  <si>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</si>
  <si>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</si>
  <si>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</si>
  <si>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</si>
  <si>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</si>
  <si>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</si>
  <si>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</si>
  <si>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</si>
  <si>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</si>
  <si>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</si>
  <si>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</si>
  <si>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</si>
  <si>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</si>
  <si>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</si>
  <si>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</si>
  <si>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</si>
  <si>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</si>
  <si>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</si>
  <si>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</si>
  <si>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</si>
  <si>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</si>
  <si>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</si>
  <si>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</si>
  <si>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</si>
  <si>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</si>
  <si>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</si>
  <si>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</si>
  <si>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</si>
  <si>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</si>
  <si>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</si>
  <si>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</si>
  <si>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</si>
  <si>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</si>
  <si>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</si>
  <si>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</si>
  <si>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</si>
  <si>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</si>
  <si>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</si>
  <si>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</si>
  <si>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</si>
  <si>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</si>
  <si>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</si>
  <si>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</si>
  <si>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</si>
  <si>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</si>
  <si>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</si>
  <si>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</si>
  <si>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</si>
  <si>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</si>
  <si>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</si>
  <si>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</si>
  <si>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</si>
  <si>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</si>
  <si>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</si>
  <si>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</si>
  <si>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</si>
  <si>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</si>
  <si>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</si>
  <si>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</si>
  <si>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</si>
  <si>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</si>
  <si>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</si>
  <si>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</si>
  <si>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</si>
  <si>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</si>
  <si>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</si>
  <si>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</si>
  <si>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</si>
  <si>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</si>
  <si>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</si>
  <si>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</si>
  <si>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</si>
  <si>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</si>
  <si>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</si>
  <si>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</si>
  <si>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</si>
  <si>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</si>
  <si>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</si>
  <si>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</si>
  <si>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</si>
  <si>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</si>
  <si>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</si>
  <si>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</si>
  <si>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</si>
  <si>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</si>
  <si>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</si>
  <si>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</si>
  <si>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</si>
  <si>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</si>
  <si>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</si>
  <si>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</si>
  <si>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</si>
  <si>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</si>
  <si>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</si>
  <si>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</si>
  <si>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</si>
  <si>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</si>
  <si>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</si>
  <si>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</si>
  <si>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</si>
  <si>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</si>
  <si>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</si>
  <si>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</si>
  <si>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</si>
  <si>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</si>
  <si>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</si>
  <si>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</si>
  <si>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</si>
  <si>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</si>
  <si>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</si>
  <si>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</si>
  <si>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</si>
  <si>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</si>
  <si>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</si>
  <si>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</si>
  <si>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</si>
  <si>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</si>
  <si>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</si>
  <si>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</si>
  <si>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</si>
  <si>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</si>
  <si>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</si>
  <si>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</si>
  <si>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</si>
  <si>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</si>
  <si>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</si>
  <si>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</si>
  <si>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</si>
  <si>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</si>
  <si>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</si>
  <si>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</si>
  <si>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</si>
  <si>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</si>
  <si>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</si>
  <si>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</si>
  <si>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</si>
  <si>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</si>
  <si>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</si>
  <si>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</si>
  <si>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</si>
  <si>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</si>
  <si>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</si>
  <si>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</si>
  <si>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</si>
  <si>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</si>
  <si>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</si>
  <si>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</si>
  <si>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</si>
  <si>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</si>
  <si>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</si>
  <si>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</si>
  <si>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</si>
  <si>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</si>
  <si>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</si>
  <si>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</si>
  <si>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</si>
  <si>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</si>
  <si>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</si>
  <si>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</si>
  <si>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</si>
  <si>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</si>
  <si>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</si>
  <si>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</si>
  <si>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</si>
  <si>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</si>
  <si>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</si>
  <si>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</si>
  <si>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</si>
  <si>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</si>
  <si>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</si>
  <si>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</si>
  <si>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</si>
  <si>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</si>
  <si>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</si>
  <si>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</si>
  <si>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</si>
  <si>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</si>
  <si>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</si>
  <si>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</si>
  <si>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</si>
  <si>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</si>
  <si>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</si>
  <si>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</si>
  <si>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</si>
  <si>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</si>
  <si>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</si>
  <si>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</si>
  <si>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</si>
  <si>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</si>
  <si>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</si>
  <si>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</si>
  <si>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</si>
  <si>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</si>
  <si>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</si>
  <si>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</si>
  <si>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</si>
  <si>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</si>
  <si>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</si>
  <si>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</si>
  <si>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</si>
  <si>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</si>
  <si>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</si>
  <si>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</si>
  <si>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</si>
  <si>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</si>
  <si>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</si>
  <si>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</si>
  <si>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</si>
  <si>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</si>
  <si>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</si>
  <si>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</si>
  <si>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</si>
  <si>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</si>
  <si>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</si>
  <si>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</si>
  <si>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</si>
  <si>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</si>
  <si>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</si>
  <si>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</si>
  <si>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</si>
  <si>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</si>
  <si>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</si>
  <si>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</si>
  <si>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</si>
  <si>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</si>
  <si>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</si>
  <si>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</si>
  <si>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</si>
  <si>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</si>
  <si>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</si>
  <si>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</si>
  <si>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</si>
  <si>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</si>
  <si>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</si>
  <si>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</si>
  <si>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</si>
  <si>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</si>
  <si>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</si>
  <si>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</si>
  <si>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</si>
  <si>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</si>
  <si>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</si>
  <si>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</si>
  <si>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</si>
  <si>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</si>
  <si>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</si>
  <si>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</si>
  <si>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</si>
  <si>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</si>
  <si>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</si>
  <si>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</si>
  <si>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</si>
  <si>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</si>
  <si>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</si>
  <si>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</si>
  <si>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</si>
  <si>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</si>
  <si>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</si>
  <si>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</si>
  <si>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</si>
  <si>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</si>
  <si>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</si>
  <si>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</si>
  <si>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</si>
  <si>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</si>
  <si>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</si>
  <si>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</si>
  <si>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</si>
  <si>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</si>
  <si>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</si>
  <si>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</si>
  <si>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</si>
  <si>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</si>
  <si>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</si>
  <si>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</si>
  <si>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</si>
  <si>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</si>
  <si>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</si>
  <si>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</si>
  <si>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</si>
  <si>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</si>
  <si>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</si>
  <si>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</si>
  <si>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</si>
  <si>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</si>
  <si>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</si>
  <si>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</si>
  <si>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</si>
  <si>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</si>
  <si>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</si>
  <si>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</si>
  <si>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</si>
  <si>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</si>
  <si>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</si>
  <si>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</si>
  <si>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</si>
  <si>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</si>
  <si>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</si>
  <si>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</si>
  <si>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</si>
  <si>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</si>
  <si>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</si>
  <si>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</si>
  <si>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</si>
  <si>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</si>
  <si>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</si>
  <si>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</si>
  <si>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</si>
  <si>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</si>
  <si>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</si>
  <si>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</si>
  <si>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</si>
  <si>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</si>
  <si>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</si>
  <si>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</si>
  <si>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</si>
  <si>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</si>
  <si>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</si>
  <si>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</si>
  <si>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</si>
  <si>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</si>
  <si>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</si>
  <si>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</si>
  <si>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</si>
  <si>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</si>
  <si>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</si>
  <si>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</si>
  <si>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</si>
  <si>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</si>
  <si>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</si>
  <si>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</si>
  <si>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</si>
  <si>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</si>
  <si>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</si>
  <si>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</si>
  <si>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</si>
  <si>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</si>
  <si>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</si>
  <si>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</si>
  <si>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</si>
  <si>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</si>
  <si>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</si>
  <si>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</si>
  <si>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</si>
  <si>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</si>
  <si>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</si>
  <si>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</si>
  <si>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</si>
  <si>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</si>
  <si>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</si>
  <si>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</si>
  <si>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</si>
  <si>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</si>
  <si>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</si>
  <si>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</si>
  <si>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</si>
  <si>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</si>
  <si>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</si>
  <si>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</si>
  <si>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</si>
  <si>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</si>
  <si>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</si>
  <si>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</si>
  <si>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</si>
  <si>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</si>
  <si>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</si>
  <si>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</si>
  <si>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</si>
  <si>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</si>
  <si>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</si>
  <si>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</si>
  <si>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</si>
  <si>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</si>
  <si>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</si>
  <si>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</si>
  <si>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</si>
  <si>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</si>
  <si>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</si>
  <si>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</si>
  <si>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</si>
  <si>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</si>
  <si>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</si>
  <si>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</si>
  <si>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</si>
  <si>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</si>
  <si>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</si>
  <si>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</si>
  <si>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</si>
  <si>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</si>
  <si>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</si>
  <si>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</si>
  <si>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</si>
  <si>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</si>
  <si>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</si>
  <si>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</si>
  <si>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</si>
  <si>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</si>
  <si>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</si>
  <si>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</si>
  <si>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</si>
  <si>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</si>
  <si>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</si>
  <si>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</si>
  <si>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</si>
  <si>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</si>
  <si>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</si>
  <si>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</si>
  <si>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</si>
  <si>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</si>
  <si>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</si>
  <si>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</si>
  <si>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</si>
  <si>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</si>
  <si>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</si>
  <si>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</si>
  <si>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</si>
  <si>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</si>
  <si>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</si>
  <si>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</si>
  <si>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</si>
  <si>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</si>
  <si>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</si>
  <si>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</si>
  <si>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</si>
  <si>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</si>
  <si>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</si>
  <si>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</si>
  <si>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</si>
  <si>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</si>
  <si>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</si>
  <si>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</si>
  <si>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</si>
  <si>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</si>
  <si>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</si>
  <si>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</si>
  <si>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</si>
  <si>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</si>
  <si>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</si>
  <si>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</si>
  <si>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</si>
  <si>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</si>
  <si>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</si>
  <si>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</si>
  <si>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</si>
  <si>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</si>
  <si>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</si>
  <si>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</si>
  <si>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</si>
  <si>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</si>
  <si>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</si>
  <si>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</si>
  <si>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</si>
  <si>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</si>
  <si>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</si>
  <si>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</si>
  <si>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</si>
  <si>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</si>
  <si>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</si>
  <si>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</si>
  <si>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</si>
  <si>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</si>
  <si>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</si>
  <si>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</si>
  <si>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</si>
  <si>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</si>
  <si>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</si>
  <si>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</si>
  <si>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</si>
  <si>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</si>
  <si>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</si>
  <si>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</si>
  <si>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</si>
  <si>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</si>
  <si>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</si>
  <si>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</si>
  <si>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</si>
  <si>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</si>
  <si>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</si>
  <si>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</si>
  <si>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</si>
  <si>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</si>
  <si>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</si>
  <si>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</si>
  <si>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</si>
  <si>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</si>
  <si>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</si>
  <si>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</si>
  <si>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</si>
  <si>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</si>
  <si>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</si>
  <si>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</si>
  <si>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</si>
  <si>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</si>
  <si>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</si>
  <si>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</si>
  <si>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</si>
  <si>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</si>
  <si>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</si>
  <si>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</si>
  <si>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</si>
  <si>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</si>
  <si>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</si>
  <si>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</si>
  <si>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</si>
  <si>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</si>
  <si>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</si>
  <si>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</si>
  <si>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</si>
  <si>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</si>
  <si>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</si>
  <si>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</si>
  <si>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</si>
  <si>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</si>
  <si>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</si>
  <si>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</si>
  <si>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</si>
  <si>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</si>
  <si>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</si>
  <si>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</si>
  <si>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</si>
  <si>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</si>
  <si>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</si>
  <si>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</si>
  <si>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</si>
  <si>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</si>
  <si>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</si>
  <si>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</si>
  <si>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</si>
  <si>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</si>
  <si>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</si>
  <si>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</si>
  <si>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</si>
  <si>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</si>
  <si>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</si>
  <si>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</si>
  <si>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</si>
  <si>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</si>
  <si>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</si>
  <si>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</si>
  <si>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</si>
  <si>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</si>
  <si>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</si>
  <si>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</si>
  <si>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</si>
  <si>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</si>
  <si>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</si>
  <si>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</si>
  <si>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</si>
  <si>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</si>
  <si>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</si>
  <si>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</si>
  <si>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</si>
  <si>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</si>
  <si>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</si>
  <si>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</si>
  <si>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</si>
  <si>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</si>
  <si>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</si>
  <si>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</si>
  <si>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</si>
  <si>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</si>
  <si>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</si>
  <si>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</si>
  <si>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</si>
  <si>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</si>
  <si>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</si>
  <si>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</si>
  <si>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</si>
  <si>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</si>
  <si>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</si>
  <si>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</si>
  <si>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</si>
  <si>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</si>
  <si>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</si>
  <si>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</si>
  <si>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</si>
  <si>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</si>
  <si>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</si>
  <si>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</si>
  <si>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</si>
  <si>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</si>
  <si>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</si>
  <si>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</si>
  <si>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</si>
  <si>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</si>
  <si>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</si>
  <si>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</si>
  <si>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</si>
  <si>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</si>
  <si>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</si>
  <si>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</si>
  <si>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</si>
  <si>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</si>
  <si>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</si>
  <si>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</si>
  <si>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</si>
  <si>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</si>
  <si>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</si>
  <si>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</si>
  <si>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</si>
  <si>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</si>
  <si>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</si>
  <si>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</si>
  <si>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</si>
  <si>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</si>
  <si>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</si>
  <si>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</si>
  <si>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</si>
  <si>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</si>
  <si>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</si>
  <si>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</si>
  <si>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</si>
  <si>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</si>
  <si>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</si>
  <si>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</si>
  <si>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</si>
  <si>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</si>
  <si>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</si>
  <si>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</si>
  <si>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</si>
  <si>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</si>
  <si>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</si>
  <si>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</si>
  <si>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</si>
  <si>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</si>
  <si>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</si>
  <si>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</si>
  <si>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</si>
  <si>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</si>
  <si>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</si>
  <si>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</si>
  <si>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</si>
  <si>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</si>
  <si>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</si>
  <si>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</si>
  <si>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</si>
  <si>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</si>
  <si>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</si>
  <si>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</si>
  <si>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</si>
  <si>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</si>
  <si>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</si>
  <si>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</si>
  <si>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</si>
  <si>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</si>
  <si>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</si>
  <si>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</si>
  <si>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</si>
  <si>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</si>
  <si>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</si>
  <si>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</si>
  <si>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</si>
  <si>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</si>
  <si>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</si>
  <si>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</si>
  <si>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</si>
  <si>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</si>
  <si>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</si>
  <si>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</si>
  <si>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</si>
  <si>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</si>
  <si>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</si>
  <si>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</si>
  <si>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</si>
  <si>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</si>
  <si>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</si>
  <si>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</si>
  <si>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</si>
  <si>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</si>
  <si>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</si>
  <si>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</si>
  <si>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</si>
  <si>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</si>
  <si>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</si>
  <si>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</si>
  <si>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</si>
  <si>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</si>
  <si>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</si>
  <si>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</si>
  <si>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</si>
  <si>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</si>
  <si>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</si>
  <si>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</si>
  <si>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</si>
  <si>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</si>
  <si>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</si>
  <si>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</si>
  <si>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</si>
  <si>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</si>
  <si>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</si>
  <si>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</si>
  <si>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</si>
  <si>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</si>
  <si>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</si>
  <si>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</si>
  <si>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</si>
  <si>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</si>
  <si>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</si>
  <si>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</si>
  <si>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</si>
  <si>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</si>
  <si>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</si>
  <si>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</si>
  <si>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</si>
  <si>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</si>
  <si>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</si>
  <si>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</si>
  <si>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</si>
  <si>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</si>
  <si>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</si>
  <si>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</si>
  <si>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</si>
  <si>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</si>
  <si>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</si>
  <si>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</si>
  <si>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</si>
  <si>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</si>
  <si>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</si>
  <si>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</si>
  <si>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</si>
  <si>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</si>
  <si>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</si>
  <si>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</si>
  <si>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</si>
  <si>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</si>
  <si>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</si>
  <si>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</si>
  <si>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</si>
  <si>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</si>
  <si>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</si>
  <si>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</si>
  <si>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</si>
  <si>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</si>
  <si>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</si>
  <si>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</si>
  <si>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</si>
  <si>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</si>
  <si>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</si>
  <si>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</si>
  <si>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</si>
  <si>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</si>
  <si>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</si>
  <si>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</si>
  <si>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</si>
  <si>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</si>
  <si>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</si>
  <si>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</si>
  <si>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</si>
  <si>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</si>
  <si>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</si>
  <si>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</si>
  <si>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</si>
  <si>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</si>
  <si>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</si>
  <si>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</si>
  <si>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</si>
  <si>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</si>
  <si>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</si>
  <si>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</si>
  <si>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</si>
  <si>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</si>
  <si>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</si>
  <si>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</si>
  <si>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</si>
  <si>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</si>
  <si>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</si>
  <si>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</si>
  <si>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</si>
  <si>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</si>
  <si>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</si>
  <si>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</si>
  <si>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</si>
  <si>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</si>
  <si>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</si>
  <si>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</si>
  <si>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</si>
  <si>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</si>
  <si>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</si>
  <si>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</si>
  <si>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</si>
  <si>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</si>
  <si>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</si>
  <si>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</si>
  <si>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</si>
  <si>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</si>
  <si>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</si>
  <si>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</si>
  <si>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</si>
  <si>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</si>
  <si>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</si>
  <si>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</si>
  <si>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</si>
  <si>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</si>
  <si>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</si>
  <si>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</si>
  <si>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</si>
  <si>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</si>
  <si>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</si>
  <si>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</si>
  <si>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</si>
  <si>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</si>
  <si>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</si>
  <si>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</si>
  <si>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</si>
  <si>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</si>
  <si>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</si>
  <si>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</si>
  <si>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</si>
  <si>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</si>
  <si>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</si>
  <si>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</si>
  <si>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</si>
  <si>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</si>
  <si>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</si>
  <si>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</si>
  <si>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</si>
  <si>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</si>
  <si>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</si>
  <si>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</si>
  <si>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</si>
  <si>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</si>
  <si>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</si>
  <si>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</si>
  <si>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</si>
  <si>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</si>
  <si>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</si>
  <si>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</si>
  <si>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</si>
  <si>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</si>
  <si>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</si>
  <si>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</si>
  <si>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</si>
  <si>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</si>
  <si>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</si>
  <si>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</si>
  <si>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</si>
  <si>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</si>
  <si>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</si>
  <si>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</si>
  <si>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</si>
  <si>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</si>
  <si>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</si>
  <si>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</si>
  <si>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</si>
  <si>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</si>
  <si>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</si>
  <si>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</si>
  <si>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</si>
  <si>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</si>
  <si>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</si>
  <si>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</si>
  <si>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</si>
  <si>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</si>
  <si>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</si>
  <si>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</si>
  <si>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</si>
  <si>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</si>
  <si>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</si>
  <si>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</si>
  <si>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</si>
  <si>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</si>
  <si>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</si>
  <si>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</si>
  <si>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</si>
  <si>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</si>
  <si>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</si>
  <si>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</si>
  <si>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</si>
  <si>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</si>
  <si>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</si>
  <si>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</si>
  <si>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</si>
  <si>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</si>
  <si>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</si>
  <si>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</si>
  <si>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</si>
  <si>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</si>
  <si>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</si>
  <si>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</si>
  <si>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</si>
  <si>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</si>
  <si>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</si>
  <si>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</si>
  <si>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</si>
  <si>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</si>
  <si>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</si>
  <si>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</si>
  <si>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</si>
  <si>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</si>
  <si>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</si>
  <si>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</si>
  <si>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</si>
  <si>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</si>
  <si>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</si>
  <si>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</si>
  <si>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</si>
  <si>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</si>
  <si>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</si>
  <si>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</si>
  <si>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</si>
  <si>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</si>
  <si>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</si>
  <si>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</si>
  <si>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</si>
  <si>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</si>
  <si>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</si>
  <si>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</si>
  <si>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</si>
  <si>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</si>
  <si>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</si>
  <si>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</si>
  <si>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</si>
  <si>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</si>
  <si>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</si>
  <si>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</si>
  <si>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</si>
  <si>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</si>
  <si>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</si>
  <si>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</si>
  <si>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</si>
  <si>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</si>
  <si>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</si>
  <si>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</si>
  <si>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</si>
  <si>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</si>
  <si>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</si>
  <si>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</si>
  <si>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</si>
  <si>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</si>
  <si>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</si>
  <si>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</si>
  <si>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</si>
  <si>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</si>
  <si>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</si>
  <si>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</si>
  <si>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</si>
  <si>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</si>
  <si>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</si>
  <si>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</si>
  <si>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</si>
  <si>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</si>
  <si>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</si>
  <si>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</si>
  <si>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</si>
  <si>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</si>
  <si>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</si>
  <si>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</si>
  <si>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</si>
  <si>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</si>
  <si>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</si>
  <si>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</si>
  <si>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</si>
  <si>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</si>
  <si>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</si>
  <si>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</si>
  <si>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</si>
  <si>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</si>
  <si>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</si>
  <si>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</si>
  <si>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</si>
  <si>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</si>
  <si>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</si>
  <si>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</si>
  <si>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</si>
  <si>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</si>
  <si>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</si>
  <si>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</si>
  <si>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</si>
  <si>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</si>
  <si>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</si>
  <si>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</si>
  <si>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</si>
  <si>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</si>
  <si>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</si>
  <si>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</si>
  <si>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</si>
  <si>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</si>
  <si>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</si>
  <si>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</si>
  <si>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</si>
  <si>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</si>
  <si>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</si>
  <si>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</si>
  <si>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</si>
  <si>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</si>
  <si>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</si>
  <si>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</si>
  <si>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</si>
  <si>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</si>
  <si>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</si>
  <si>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</si>
  <si>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</si>
  <si>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</si>
  <si>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</si>
  <si>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</si>
  <si>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</si>
  <si>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</si>
  <si>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</si>
  <si>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</si>
  <si>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</si>
  <si>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</si>
  <si>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</si>
  <si>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</si>
  <si>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</si>
  <si>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</si>
  <si>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</si>
  <si>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</si>
  <si>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</si>
  <si>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</si>
  <si>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</si>
  <si>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</si>
  <si>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</si>
  <si>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</si>
  <si>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</si>
  <si>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</si>
  <si>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</si>
  <si>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</si>
  <si>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</si>
  <si>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</si>
  <si>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</si>
  <si>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</si>
  <si>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</si>
  <si>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</si>
  <si>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</si>
  <si>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</si>
  <si>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</si>
  <si>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</si>
  <si>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</si>
  <si>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</si>
  <si>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</si>
  <si>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</si>
  <si>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</si>
  <si>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</si>
  <si>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</si>
  <si>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</si>
  <si>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</si>
  <si>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</si>
  <si>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</si>
  <si>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</si>
  <si>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</si>
  <si>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</si>
  <si>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</si>
  <si>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</si>
  <si>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</si>
  <si>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</si>
  <si>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</si>
  <si>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</si>
  <si>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</si>
  <si>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</si>
  <si>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</si>
  <si>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</si>
  <si>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</si>
  <si>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</si>
  <si>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</si>
  <si>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</si>
  <si>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</si>
  <si>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</si>
  <si>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</si>
  <si>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</si>
  <si>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</si>
  <si>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</si>
  <si>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</si>
  <si>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</si>
  <si>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</si>
  <si>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</si>
  <si>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</si>
  <si>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</si>
  <si>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</si>
  <si>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</si>
  <si>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</si>
  <si>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</si>
  <si>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</si>
  <si>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</si>
  <si>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</si>
  <si>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</si>
  <si>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</si>
  <si>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</si>
  <si>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</si>
  <si>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</si>
  <si>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</si>
  <si>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</si>
  <si>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</si>
  <si>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</si>
  <si>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</si>
  <si>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</si>
  <si>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</si>
  <si>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</si>
  <si>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</si>
  <si>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</si>
  <si>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</si>
  <si>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</si>
  <si>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</si>
  <si>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</si>
  <si>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</si>
  <si>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</si>
  <si>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</si>
  <si>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</si>
  <si>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</si>
  <si>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</si>
  <si>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</si>
  <si>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</si>
  <si>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</si>
  <si>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</si>
  <si>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</si>
  <si>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</si>
  <si>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</si>
  <si>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</si>
  <si>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</si>
  <si>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</si>
  <si>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</si>
  <si>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</si>
  <si>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</si>
  <si>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</si>
  <si>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</si>
  <si>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</si>
  <si>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</si>
  <si>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</si>
  <si>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</si>
  <si>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</si>
  <si>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</si>
  <si>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</si>
  <si>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</si>
  <si>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</si>
  <si>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</si>
  <si>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</si>
  <si>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</si>
  <si>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</si>
  <si>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</si>
  <si>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</si>
  <si>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</si>
  <si>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</si>
  <si>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</si>
  <si>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</si>
  <si>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</si>
  <si>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</si>
  <si>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</si>
  <si>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</si>
  <si>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</si>
  <si>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</si>
  <si>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</si>
  <si>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</si>
  <si>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</si>
  <si>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</si>
  <si>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</si>
  <si>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</si>
  <si>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</si>
  <si>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</si>
  <si>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</si>
  <si>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</si>
  <si>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</si>
  <si>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</si>
  <si>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</si>
  <si>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</si>
  <si>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</si>
  <si>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</si>
  <si>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</si>
  <si>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</si>
  <si>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</si>
  <si>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</si>
  <si>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</si>
  <si>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</si>
  <si>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</si>
  <si>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</si>
  <si>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</si>
  <si>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</si>
  <si>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</si>
  <si>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</si>
  <si>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</si>
  <si>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</si>
  <si>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</si>
  <si>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</si>
  <si>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</si>
  <si>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</si>
  <si>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</si>
  <si>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</si>
  <si>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</si>
  <si>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</si>
  <si>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</si>
  <si>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</si>
  <si>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</si>
  <si>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</si>
  <si>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</si>
  <si>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</si>
  <si>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</si>
  <si>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</si>
  <si>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</si>
  <si>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</si>
  <si>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</si>
  <si>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</si>
  <si>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</si>
  <si>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</si>
  <si>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</si>
  <si>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</si>
  <si>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</si>
  <si>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</si>
  <si>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</si>
  <si>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</si>
  <si>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</si>
  <si>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</si>
  <si>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</si>
  <si>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</si>
  <si>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</si>
  <si>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</si>
  <si>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</si>
  <si>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</si>
  <si>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</si>
  <si>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</si>
  <si>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</si>
  <si>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</si>
  <si>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</si>
  <si>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</si>
  <si>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</si>
  <si>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</si>
  <si>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</si>
  <si>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</si>
  <si>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</si>
  <si>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</si>
  <si>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</si>
  <si>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</si>
  <si>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</si>
  <si>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</si>
  <si>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</si>
  <si>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</si>
  <si>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</si>
  <si>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</si>
  <si>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</si>
  <si>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</si>
  <si>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</si>
  <si>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</si>
  <si>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</si>
  <si>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</si>
  <si>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</si>
  <si>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</si>
  <si>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</si>
  <si>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</si>
  <si>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</si>
  <si>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</si>
  <si>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</si>
  <si>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</si>
  <si>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</si>
  <si>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</si>
  <si>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</si>
  <si>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</si>
  <si>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</si>
  <si>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</si>
  <si>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</si>
  <si>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</si>
  <si>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</si>
  <si>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</si>
  <si>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</si>
  <si>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</si>
  <si>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</si>
  <si>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</si>
  <si>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</si>
  <si>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</si>
  <si>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</si>
  <si>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</si>
  <si>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</si>
  <si>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</si>
  <si>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</si>
  <si>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</si>
  <si>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</si>
  <si>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</si>
  <si>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</si>
  <si>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</si>
  <si>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</si>
  <si>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</si>
  <si>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</si>
  <si>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</si>
  <si>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</si>
  <si>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</si>
  <si>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</si>
  <si>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</si>
  <si>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</si>
  <si>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</si>
  <si>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</si>
  <si>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</si>
  <si>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</si>
  <si>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</si>
  <si>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</si>
  <si>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</si>
  <si>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</si>
  <si>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</si>
  <si>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</si>
  <si>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</si>
  <si>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</si>
  <si>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</si>
  <si>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</si>
  <si>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</si>
  <si>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</si>
  <si>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</si>
  <si>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</si>
  <si>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</si>
  <si>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</si>
  <si>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</si>
  <si>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</si>
  <si>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</si>
  <si>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</si>
  <si>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</si>
  <si>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</si>
  <si>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</si>
  <si>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</si>
  <si>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</si>
  <si>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</si>
  <si>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</si>
  <si>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</si>
  <si>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</si>
  <si>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</si>
  <si>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</si>
  <si>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</si>
  <si>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</si>
  <si>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</si>
  <si>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</si>
  <si>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</si>
  <si>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</si>
  <si>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</si>
  <si>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</si>
  <si>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</si>
  <si>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</si>
  <si>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</si>
  <si>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</si>
  <si>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</si>
  <si>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</si>
  <si>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</si>
  <si>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</si>
  <si>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</si>
  <si>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</si>
  <si>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</si>
  <si>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</si>
  <si>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</si>
  <si>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</si>
  <si>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</si>
  <si>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</si>
  <si>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</si>
  <si>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</si>
  <si>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</si>
  <si>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</si>
  <si>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</si>
  <si>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</si>
  <si>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</si>
  <si>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</si>
  <si>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</si>
  <si>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</si>
  <si>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</si>
  <si>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</si>
  <si>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</si>
  <si>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</si>
  <si>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</si>
  <si>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</si>
  <si>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</si>
  <si>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</si>
  <si>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</si>
  <si>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</si>
  <si>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</si>
  <si>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</si>
  <si>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</si>
  <si>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</si>
  <si>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</si>
  <si>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</si>
  <si>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</si>
  <si>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</si>
  <si>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</si>
  <si>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</si>
  <si>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</si>
  <si>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</si>
  <si>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</si>
  <si>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</si>
  <si>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</si>
  <si>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</si>
  <si>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</si>
  <si>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</si>
  <si>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</si>
  <si>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</si>
  <si>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</si>
  <si>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</si>
  <si>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</si>
  <si>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</si>
  <si>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</si>
  <si>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</si>
  <si>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</si>
  <si>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</si>
  <si>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</si>
  <si>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</si>
  <si>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</si>
  <si>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</si>
  <si>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</si>
  <si>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</si>
  <si>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</si>
  <si>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</si>
  <si>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</si>
  <si>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</si>
  <si>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</si>
  <si>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</si>
  <si>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</si>
  <si>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</si>
  <si>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</si>
  <si>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</si>
  <si>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</si>
  <si>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</si>
  <si>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</si>
  <si>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</si>
  <si>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</si>
  <si>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</si>
  <si>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</si>
  <si>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</si>
  <si>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</si>
  <si>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</si>
  <si>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</si>
  <si>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</si>
  <si>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</si>
  <si>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</si>
  <si>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</si>
  <si>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</si>
  <si>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</si>
  <si>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</si>
  <si>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</si>
  <si>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</si>
  <si>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</si>
  <si>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</si>
  <si>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</si>
  <si>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</si>
  <si>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</si>
  <si>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</si>
  <si>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</si>
  <si>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</si>
  <si>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</si>
  <si>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</si>
  <si>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</si>
  <si>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</si>
  <si>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</si>
  <si>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</si>
  <si>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</si>
  <si>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</si>
  <si>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</si>
  <si>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</si>
  <si>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</si>
  <si>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</si>
  <si>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</si>
  <si>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</si>
  <si>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</si>
  <si>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</si>
  <si>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</si>
  <si>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</si>
  <si>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</si>
  <si>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</si>
  <si>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</si>
  <si>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</si>
  <si>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</si>
  <si>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</si>
  <si>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</si>
  <si>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</si>
  <si>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</si>
  <si>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</si>
  <si>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</si>
  <si>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</si>
  <si>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</si>
  <si>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</si>
  <si>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</si>
  <si>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</si>
  <si>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</si>
  <si>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</si>
  <si>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</si>
  <si>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</si>
  <si>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</si>
  <si>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</si>
  <si>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</si>
  <si>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</si>
  <si>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</si>
  <si>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</si>
  <si>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</si>
  <si>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</si>
  <si>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</si>
  <si>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</si>
  <si>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</si>
  <si>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</si>
  <si>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</si>
  <si>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</si>
  <si>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</si>
  <si>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</si>
  <si>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</si>
  <si>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</si>
  <si>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</si>
  <si>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</si>
  <si>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</si>
  <si>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</si>
  <si>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</si>
  <si>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</si>
  <si>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</si>
  <si>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</si>
  <si>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</si>
  <si>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</si>
  <si>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</si>
  <si>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</si>
  <si>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</si>
  <si>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</si>
  <si>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</si>
  <si>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</si>
  <si>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</si>
  <si>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</si>
  <si>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</si>
  <si>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</si>
  <si>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</si>
  <si>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</si>
  <si>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</si>
  <si>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</si>
  <si>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</si>
  <si>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</si>
  <si>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</si>
  <si>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</si>
  <si>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</si>
  <si>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</si>
  <si>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</si>
  <si>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</si>
  <si>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</si>
  <si>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</si>
  <si>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</si>
  <si>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</si>
  <si>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</si>
  <si>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</si>
  <si>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</si>
  <si>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</si>
  <si>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</si>
  <si>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</si>
  <si>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</si>
  <si>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</si>
  <si>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</si>
  <si>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</si>
  <si>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</si>
  <si>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</si>
  <si>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</si>
  <si>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</si>
  <si>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</si>
  <si>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</si>
  <si>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</si>
  <si>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</si>
  <si>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</si>
  <si>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</si>
  <si>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</si>
  <si>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</si>
  <si>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</si>
  <si>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</si>
  <si>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</si>
  <si>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</si>
  <si>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</si>
  <si>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</si>
  <si>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</si>
  <si>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</si>
  <si>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</si>
  <si>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</si>
  <si>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</si>
  <si>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</si>
  <si>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</si>
  <si>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</si>
  <si>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</si>
  <si>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</si>
  <si>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</si>
  <si>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</si>
  <si>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</si>
  <si>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</si>
  <si>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</si>
  <si>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</si>
  <si>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</si>
  <si>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</si>
  <si>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</si>
  <si>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</si>
  <si>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</si>
  <si>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</si>
  <si>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</si>
  <si>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</si>
  <si>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</si>
  <si>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</si>
  <si>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</si>
  <si>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</si>
  <si>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</si>
  <si>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</si>
  <si>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</si>
  <si>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</si>
  <si>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</si>
  <si>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</si>
  <si>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</si>
  <si>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</si>
  <si>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</si>
  <si>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</si>
  <si>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</si>
  <si>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</si>
  <si>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</si>
  <si>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</si>
  <si>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</si>
  <si>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</si>
  <si>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</si>
  <si>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</si>
  <si>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</si>
  <si>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</si>
  <si>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</si>
  <si>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</si>
  <si>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</si>
  <si>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</si>
  <si>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</si>
  <si>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</si>
  <si>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</si>
  <si>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</si>
  <si>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</si>
  <si>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</si>
  <si>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</si>
  <si>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</si>
  <si>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</si>
  <si>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</si>
  <si>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</si>
  <si>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</si>
  <si>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</si>
  <si>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</si>
  <si>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</si>
  <si>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</si>
  <si>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</si>
  <si>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</si>
  <si>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</si>
  <si>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</si>
  <si>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</si>
  <si>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</si>
  <si>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</si>
  <si>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</si>
  <si>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</si>
  <si>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</si>
  <si>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</si>
  <si>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</si>
  <si>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</si>
  <si>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</si>
  <si>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</si>
  <si>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</si>
  <si>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</si>
  <si>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</si>
  <si>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</si>
  <si>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</si>
  <si>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</si>
  <si>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</si>
  <si>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</si>
  <si>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</si>
  <si>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</si>
  <si>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</si>
  <si>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</si>
  <si>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</si>
  <si>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</si>
  <si>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</si>
  <si>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</si>
  <si>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</si>
  <si>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</si>
  <si>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</si>
  <si>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</si>
  <si>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</si>
  <si>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</si>
  <si>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</si>
  <si>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</si>
  <si>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</si>
  <si>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</si>
  <si>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</si>
  <si>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</si>
  <si>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</si>
  <si>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</si>
  <si>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</si>
  <si>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</si>
  <si>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</si>
  <si>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</si>
  <si>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</si>
  <si>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</si>
  <si>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</si>
  <si>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</si>
  <si>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</si>
  <si>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</si>
  <si>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</si>
  <si>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</si>
  <si>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</si>
  <si>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</si>
  <si>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</si>
  <si>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</si>
  <si>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</si>
  <si>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</si>
  <si>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</si>
  <si>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</si>
  <si>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</si>
  <si>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</si>
  <si>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</si>
  <si>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</si>
  <si>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</si>
  <si>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</si>
  <si>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</si>
  <si>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</si>
  <si>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</si>
  <si>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</si>
  <si>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</si>
  <si>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</si>
  <si>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</si>
  <si>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</si>
  <si>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</si>
  <si>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</si>
  <si>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</si>
  <si>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</si>
  <si>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</si>
  <si>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</si>
  <si>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</si>
  <si>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</si>
  <si>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</si>
  <si>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</si>
  <si>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</si>
  <si>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</si>
  <si>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</si>
  <si>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</si>
  <si>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</si>
  <si>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</si>
  <si>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</si>
  <si>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</si>
  <si>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</si>
  <si>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</si>
  <si>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</si>
  <si>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</si>
  <si>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</si>
  <si>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</si>
  <si>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</si>
  <si>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</si>
  <si>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</si>
  <si>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</si>
  <si>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</si>
  <si>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</si>
  <si>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</si>
  <si>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</si>
  <si>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</si>
  <si>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</si>
  <si>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</si>
  <si>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</si>
  <si>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</si>
  <si>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</si>
  <si>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</si>
  <si>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</si>
  <si>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</si>
  <si>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</si>
  <si>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</si>
  <si>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</si>
  <si>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</si>
  <si>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</si>
  <si>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</si>
  <si>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</si>
  <si>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</si>
  <si>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</si>
  <si>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</si>
  <si>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</si>
  <si>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</si>
  <si>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</si>
  <si>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</si>
  <si>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</si>
  <si>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</si>
  <si>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</si>
  <si>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</si>
  <si>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</si>
  <si>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</si>
  <si>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</si>
  <si>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</si>
  <si>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</si>
  <si>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</si>
  <si>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</si>
  <si>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</si>
  <si>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</si>
  <si>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</si>
  <si>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</si>
  <si>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</si>
  <si>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</si>
  <si>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</si>
  <si>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</si>
  <si>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</si>
  <si>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</si>
  <si>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</si>
  <si>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</si>
  <si>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</si>
  <si>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</si>
  <si>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</si>
  <si>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</si>
  <si>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</si>
  <si>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</si>
  <si>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</si>
  <si>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</si>
  <si>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</si>
  <si>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</si>
  <si>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</si>
  <si>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</si>
  <si>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</si>
  <si>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</si>
  <si>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</si>
  <si>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</si>
  <si>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</si>
  <si>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</si>
  <si>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</si>
  <si>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</si>
  <si>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</si>
  <si>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</si>
  <si>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</si>
  <si>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</si>
  <si>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</si>
  <si>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</si>
  <si>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</si>
  <si>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</si>
  <si>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</si>
  <si>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</si>
  <si>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</si>
  <si>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</si>
  <si>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</si>
  <si>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</si>
  <si>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</si>
  <si>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</si>
  <si>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</si>
  <si>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</si>
  <si>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</si>
  <si>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</si>
  <si>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</si>
  <si>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</si>
  <si>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</si>
  <si>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</si>
  <si>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</si>
  <si>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</si>
  <si>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</si>
  <si>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</si>
  <si>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</si>
  <si>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</si>
  <si>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</si>
  <si>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</si>
  <si>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</si>
  <si>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</si>
  <si>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</si>
  <si>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</si>
  <si>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</si>
  <si>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</si>
  <si>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</si>
  <si>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</si>
  <si>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</si>
  <si>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</si>
  <si>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</si>
  <si>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</si>
  <si>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</si>
  <si>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</si>
  <si>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</si>
  <si>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</si>
  <si>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</si>
  <si>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</si>
  <si>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</si>
  <si>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</si>
  <si>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</si>
  <si>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</si>
  <si>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</si>
  <si>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</si>
  <si>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</si>
  <si>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</si>
  <si>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</si>
  <si>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</si>
  <si>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</si>
  <si>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</si>
  <si>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</si>
  <si>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</si>
  <si>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</si>
  <si>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</si>
  <si>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</si>
  <si>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</si>
  <si>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</si>
  <si>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</si>
  <si>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</si>
  <si>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</si>
  <si>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</si>
  <si>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</si>
  <si>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</si>
  <si>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</si>
  <si>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</si>
  <si>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</si>
  <si>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</si>
  <si>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</si>
  <si>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</si>
  <si>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</si>
  <si>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</si>
  <si>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</si>
  <si>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</si>
  <si>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</si>
  <si>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</si>
  <si>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</si>
  <si>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</si>
  <si>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</si>
  <si>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</si>
  <si>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</si>
  <si>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</si>
  <si>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</si>
  <si>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</si>
  <si>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</si>
  <si>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</si>
  <si>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</si>
  <si>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</si>
  <si>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</si>
  <si>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</si>
  <si>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</si>
  <si>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</si>
  <si>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</si>
  <si>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</si>
  <si>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</si>
  <si>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</si>
  <si>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</si>
  <si>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</si>
  <si>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</si>
  <si>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</si>
  <si>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</si>
  <si>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</si>
  <si>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</si>
  <si>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</si>
  <si>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</si>
  <si>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</si>
  <si>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</si>
  <si>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</si>
  <si>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</si>
  <si>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</si>
  <si>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</si>
  <si>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</si>
  <si>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</si>
  <si>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</si>
  <si>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</si>
  <si>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</si>
  <si>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</si>
  <si>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</si>
  <si>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</si>
  <si>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</si>
  <si>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</si>
  <si>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</si>
  <si>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</si>
  <si>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</si>
  <si>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</si>
  <si>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</si>
  <si>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</si>
  <si>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</si>
  <si>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</si>
  <si>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</si>
  <si>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</si>
  <si>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</si>
  <si>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</si>
  <si>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</si>
  <si>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</si>
  <si>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</si>
  <si>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</si>
  <si>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</si>
  <si>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</si>
  <si>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</si>
  <si>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</si>
  <si>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</si>
  <si>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</si>
  <si>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</si>
  <si>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</si>
  <si>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</si>
  <si>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</si>
  <si>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</si>
  <si>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</si>
  <si>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</si>
  <si>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</si>
  <si>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</si>
  <si>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</si>
  <si>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</si>
  <si>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</si>
  <si>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</si>
  <si>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</si>
  <si>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</si>
  <si>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</si>
  <si>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</si>
  <si>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</si>
  <si>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</si>
  <si>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</si>
  <si>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</si>
  <si>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</si>
  <si>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</si>
  <si>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</si>
  <si>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</si>
  <si>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</si>
  <si>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</si>
  <si>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</si>
  <si>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</si>
  <si>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</si>
  <si>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</si>
  <si>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</si>
  <si>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</si>
  <si>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</si>
  <si>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</si>
  <si>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</si>
  <si>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</si>
  <si>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</si>
  <si>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</si>
  <si>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</si>
  <si>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</si>
  <si>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</si>
  <si>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</si>
  <si>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</si>
  <si>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</si>
  <si>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</si>
  <si>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</si>
  <si>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</si>
  <si>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</si>
  <si>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</si>
  <si>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</si>
  <si>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</si>
  <si>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</si>
  <si>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</si>
  <si>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</si>
  <si>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</si>
  <si>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</si>
  <si>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</si>
  <si>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</si>
  <si>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</si>
  <si>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</si>
  <si>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</si>
  <si>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</si>
  <si>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</si>
  <si>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</si>
  <si>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</si>
  <si>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</si>
  <si>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</si>
  <si>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</si>
  <si>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</si>
  <si>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</si>
  <si>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</si>
  <si>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</si>
  <si>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</si>
  <si>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</si>
  <si>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</si>
  <si>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</si>
  <si>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</si>
  <si>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</si>
  <si>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</si>
  <si>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</si>
  <si>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</si>
  <si>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</si>
  <si>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</si>
  <si>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</si>
  <si>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</si>
  <si>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</si>
  <si>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</si>
  <si>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</si>
  <si>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</si>
  <si>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</si>
  <si>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</si>
  <si>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</si>
  <si>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</si>
  <si>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</si>
  <si>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</si>
  <si>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</si>
  <si>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</si>
  <si>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</si>
  <si>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</si>
  <si>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</si>
  <si>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</si>
  <si>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</si>
  <si>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</si>
  <si>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</si>
  <si>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</si>
  <si>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</si>
  <si>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</si>
  <si>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</si>
  <si>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</si>
  <si>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</si>
  <si>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</si>
  <si>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</si>
  <si>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</si>
  <si>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</si>
  <si>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</si>
  <si>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</si>
  <si>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</si>
  <si>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</si>
  <si>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</si>
  <si>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</si>
  <si>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</si>
  <si>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</si>
  <si>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</si>
  <si>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</si>
  <si>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</si>
  <si>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</si>
  <si>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</si>
  <si>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</si>
  <si>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</si>
  <si>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</si>
  <si>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</si>
  <si>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</si>
  <si>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</si>
  <si>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</si>
  <si>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</si>
  <si>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</si>
  <si>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</si>
  <si>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</si>
  <si>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</si>
  <si>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</si>
  <si>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</si>
  <si>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</si>
  <si>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</si>
  <si>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</si>
  <si>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</si>
  <si>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</si>
  <si>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</si>
  <si>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</si>
  <si>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</si>
  <si>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</si>
  <si>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</si>
  <si>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</si>
  <si>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</si>
  <si>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</si>
  <si>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</si>
  <si>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</si>
  <si>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</si>
  <si>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</si>
  <si>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</si>
  <si>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</si>
  <si>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</si>
  <si>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</si>
  <si>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</si>
  <si>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</si>
  <si>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</si>
  <si>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</si>
  <si>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</si>
  <si>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</si>
  <si>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</si>
  <si>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</si>
  <si>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</si>
  <si>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</si>
  <si>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</si>
  <si>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</si>
  <si>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</si>
  <si>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</si>
  <si>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</si>
  <si>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</si>
  <si>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</si>
  <si>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</si>
  <si>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</si>
  <si>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</si>
  <si>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</si>
  <si>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</si>
  <si>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</si>
  <si>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</si>
  <si>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</si>
  <si>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</si>
  <si>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</si>
  <si>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</si>
  <si>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</si>
  <si>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</si>
  <si>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</si>
  <si>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</si>
  <si>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</si>
  <si>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</si>
  <si>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</si>
  <si>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</si>
  <si>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</si>
  <si>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</si>
  <si>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</si>
  <si>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</si>
  <si>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</si>
  <si>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</si>
  <si>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</si>
  <si>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</si>
  <si>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</si>
  <si>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</si>
  <si>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</si>
  <si>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</si>
  <si>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</si>
  <si>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</si>
  <si>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</si>
  <si>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</si>
  <si>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</si>
  <si>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</si>
  <si>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</si>
  <si>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</si>
  <si>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</si>
  <si>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</si>
  <si>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</si>
  <si>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</si>
  <si>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</si>
  <si>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</si>
  <si>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</si>
  <si>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</si>
  <si>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</si>
  <si>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</si>
  <si>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</si>
  <si>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</si>
  <si>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</si>
  <si>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</si>
  <si>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</si>
  <si>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</si>
  <si>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</si>
  <si>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</si>
  <si>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</si>
  <si>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</si>
  <si>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</si>
  <si>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</si>
  <si>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</si>
  <si>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</si>
  <si>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</si>
  <si>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</si>
  <si>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</si>
  <si>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</si>
  <si>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</si>
  <si>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</si>
  <si>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</si>
  <si>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</si>
  <si>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</si>
  <si>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</si>
  <si>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</si>
  <si>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</si>
  <si>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</si>
  <si>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</si>
  <si>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</si>
  <si>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</si>
  <si>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</si>
  <si>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</si>
  <si>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</si>
  <si>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</si>
  <si>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</si>
  <si>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</si>
  <si>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</si>
  <si>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</si>
  <si>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</si>
  <si>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</si>
  <si>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</si>
  <si>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</si>
  <si>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</si>
  <si>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</si>
  <si>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</si>
  <si>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</si>
  <si>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</si>
  <si>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</si>
  <si>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</si>
  <si>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</si>
  <si>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</si>
  <si>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</si>
  <si>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</si>
  <si>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</si>
  <si>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</si>
  <si>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</si>
  <si>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</si>
  <si>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</si>
  <si>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</si>
  <si>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</si>
  <si>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</si>
  <si>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</si>
  <si>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</si>
  <si>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</si>
  <si>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</si>
  <si>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</si>
  <si>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</si>
  <si>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</si>
  <si>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</si>
  <si>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</si>
  <si>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</si>
  <si>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</si>
  <si>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</si>
  <si>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</si>
  <si>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</si>
  <si>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</si>
  <si>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</si>
  <si>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</si>
  <si>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</si>
  <si>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</si>
  <si>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</si>
  <si>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</si>
  <si>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</si>
  <si>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</si>
  <si>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</si>
  <si>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</si>
  <si>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</si>
  <si>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</si>
  <si>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</si>
  <si>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</si>
  <si>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</si>
  <si>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</si>
  <si>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</si>
  <si>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</si>
  <si>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</si>
  <si>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</si>
  <si>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</si>
  <si>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</si>
  <si>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</si>
  <si>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</si>
  <si>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</si>
  <si>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</si>
  <si>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</si>
  <si>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</si>
  <si>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</si>
  <si>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</si>
  <si>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</si>
  <si>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</si>
  <si>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</si>
  <si>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</si>
  <si>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</si>
  <si>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</si>
  <si>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</si>
  <si>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</si>
  <si>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</si>
  <si>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</si>
  <si>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</si>
  <si>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</si>
  <si>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</si>
  <si>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</si>
  <si>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</si>
  <si>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</si>
  <si>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</si>
  <si>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</si>
  <si>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</si>
  <si>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</si>
  <si>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</si>
  <si>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</si>
  <si>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</si>
  <si>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</si>
  <si>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</si>
  <si>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</si>
  <si>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</si>
  <si>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</si>
  <si>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</si>
  <si>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</si>
  <si>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</si>
  <si>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</si>
  <si>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</si>
  <si>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</si>
  <si>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</si>
  <si>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</si>
  <si>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</si>
  <si>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</si>
  <si>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</si>
  <si>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</si>
  <si>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</si>
  <si>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</si>
  <si>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</si>
  <si>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</si>
  <si>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</si>
  <si>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</si>
  <si>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</si>
  <si>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</si>
  <si>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</si>
  <si>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</si>
  <si>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</si>
  <si>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</si>
  <si>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</si>
  <si>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</si>
  <si>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</si>
  <si>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</si>
  <si>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</si>
  <si>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</si>
  <si>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</si>
  <si>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</si>
  <si>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</si>
  <si>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</si>
  <si>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</si>
  <si>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</si>
  <si>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</si>
  <si>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</si>
  <si>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</si>
  <si>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</si>
  <si>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</si>
  <si>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</si>
  <si>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</si>
  <si>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</si>
  <si>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</si>
  <si>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</si>
  <si>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</si>
  <si>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</si>
  <si>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</si>
  <si>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</si>
  <si>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</si>
  <si>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</si>
  <si>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</si>
  <si>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</si>
  <si>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</si>
  <si>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</si>
  <si>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</si>
  <si>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</si>
  <si>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</si>
  <si>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</si>
  <si>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</si>
  <si>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</si>
  <si>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</si>
  <si>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</si>
  <si>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</si>
  <si>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</si>
  <si>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</si>
  <si>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</si>
  <si>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</si>
  <si>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</si>
  <si>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</si>
  <si>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</si>
  <si>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</si>
  <si>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</si>
  <si>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</si>
  <si>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</si>
  <si>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</si>
  <si>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</si>
  <si>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</si>
  <si>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</si>
  <si>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</si>
  <si>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</si>
  <si>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</si>
  <si>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</si>
  <si>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</si>
  <si>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</si>
  <si>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</si>
  <si>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</si>
  <si>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</si>
  <si>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</si>
  <si>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</si>
  <si>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</si>
  <si>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</si>
  <si>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</si>
  <si>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</si>
  <si>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</si>
  <si>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</si>
  <si>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</si>
  <si>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</si>
  <si>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</si>
  <si>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</si>
  <si>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</si>
  <si>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</si>
  <si>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</si>
  <si>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</si>
  <si>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</si>
  <si>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</si>
  <si>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</si>
  <si>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</si>
  <si>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</si>
  <si>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</si>
  <si>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</si>
  <si>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</si>
  <si>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</si>
  <si>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</si>
  <si>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</si>
  <si>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</si>
  <si>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</si>
  <si>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</si>
  <si>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</si>
  <si>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</si>
  <si>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</si>
  <si>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</si>
  <si>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</si>
  <si>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</si>
  <si>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</si>
  <si>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</si>
  <si>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</si>
  <si>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</si>
  <si>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</si>
  <si>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</si>
  <si>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</si>
  <si>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</si>
  <si>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</si>
  <si>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</si>
  <si>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</si>
  <si>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</si>
  <si>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</si>
  <si>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</si>
  <si>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</si>
  <si>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</si>
  <si>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</si>
  <si>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</si>
  <si>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</si>
  <si>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</si>
  <si>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</si>
  <si>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</si>
  <si>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</si>
  <si>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</si>
  <si>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</si>
  <si>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</si>
  <si>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</si>
  <si>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</si>
  <si>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</si>
  <si>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</si>
  <si>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</si>
  <si>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</si>
  <si>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</si>
  <si>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</si>
  <si>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</si>
  <si>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</si>
  <si>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</si>
  <si>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</si>
  <si>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</si>
  <si>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</si>
  <si>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</si>
  <si>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</si>
  <si>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</si>
  <si>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</si>
  <si>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</si>
  <si>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</si>
  <si>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</si>
  <si>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</si>
  <si>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</si>
  <si>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</si>
  <si>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</si>
  <si>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</si>
  <si>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</si>
  <si>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</si>
  <si>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</si>
  <si>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</si>
  <si>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</si>
  <si>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</si>
  <si>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</si>
  <si>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</si>
  <si>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</si>
  <si>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</si>
  <si>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</si>
  <si>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</si>
  <si>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</si>
  <si>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</si>
  <si>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</si>
  <si>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</si>
  <si>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</si>
  <si>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</si>
  <si>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</si>
  <si>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</si>
  <si>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</si>
  <si>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</si>
  <si>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</si>
  <si>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</si>
  <si>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</si>
  <si>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</si>
  <si>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</si>
  <si>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</si>
  <si>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</si>
  <si>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</si>
  <si>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</si>
  <si>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</si>
  <si>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</si>
  <si>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</si>
  <si>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</si>
  <si>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</si>
  <si>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</si>
  <si>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</si>
  <si>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</si>
  <si>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</si>
  <si>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</si>
  <si>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</si>
  <si>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</si>
  <si>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</si>
  <si>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</si>
  <si>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</si>
  <si>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</si>
  <si>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</si>
  <si>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</si>
  <si>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</si>
  <si>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</si>
  <si>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</si>
  <si>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</si>
  <si>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</si>
  <si>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</si>
  <si>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</si>
  <si>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</si>
  <si>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</si>
  <si>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</si>
  <si>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</si>
  <si>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</si>
  <si>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</si>
  <si>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</si>
  <si>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</si>
  <si>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</si>
  <si>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</si>
  <si>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</si>
  <si>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</si>
  <si>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</si>
  <si>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</si>
  <si>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</si>
  <si>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</si>
  <si>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</si>
  <si>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</si>
  <si>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</si>
  <si>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</si>
  <si>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</si>
  <si>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</si>
  <si>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</si>
  <si>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</si>
  <si>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</si>
  <si>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</si>
  <si>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</si>
  <si>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</si>
  <si>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</si>
  <si>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</si>
  <si>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</si>
  <si>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</si>
  <si>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</si>
  <si>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</si>
  <si>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</si>
  <si>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</si>
  <si>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</si>
  <si>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</si>
  <si>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</si>
  <si>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</si>
  <si>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</si>
  <si>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</si>
  <si>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</si>
  <si>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</si>
  <si>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</si>
  <si>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</si>
  <si>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</si>
  <si>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</si>
  <si>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</si>
  <si>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</si>
  <si>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</si>
  <si>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</si>
  <si>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</si>
  <si>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</si>
  <si>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</si>
  <si>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</si>
  <si>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</si>
  <si>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</si>
  <si>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</si>
  <si>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</si>
  <si>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</si>
  <si>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</si>
  <si>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</si>
  <si>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</si>
  <si>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</si>
  <si>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</si>
  <si>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</si>
  <si>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</si>
  <si>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</si>
  <si>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</si>
  <si>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</si>
  <si>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</si>
  <si>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</si>
  <si>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</si>
  <si>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</si>
  <si>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</si>
  <si>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</si>
  <si>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</si>
  <si>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</si>
  <si>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</si>
  <si>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</si>
  <si>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</si>
  <si>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</si>
  <si>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</si>
  <si>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</si>
  <si>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</si>
  <si>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</si>
  <si>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</si>
  <si>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</si>
  <si>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</si>
  <si>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</si>
  <si>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</si>
  <si>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</si>
  <si>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</si>
  <si>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</si>
  <si>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</si>
  <si>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</si>
  <si>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</si>
  <si>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</si>
  <si>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</si>
  <si>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</si>
  <si>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</si>
  <si>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</si>
  <si>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</si>
  <si>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</si>
  <si>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</si>
  <si>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</si>
  <si>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</si>
  <si>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</si>
  <si>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</si>
  <si>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</si>
  <si>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</si>
  <si>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</si>
  <si>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</si>
  <si>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</si>
  <si>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</si>
  <si>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</si>
  <si>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</si>
  <si>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</si>
  <si>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</si>
  <si>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</si>
  <si>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</si>
  <si>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</si>
  <si>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</si>
  <si>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</si>
  <si>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</si>
  <si>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</si>
  <si>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</si>
  <si>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</si>
  <si>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</si>
  <si>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</si>
  <si>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</si>
  <si>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</si>
  <si>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</si>
  <si>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</si>
  <si>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</si>
  <si>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</si>
  <si>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</si>
  <si>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</si>
  <si>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</si>
  <si>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</si>
  <si>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</si>
  <si>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</si>
  <si>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</si>
  <si>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</si>
  <si>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</si>
  <si>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</si>
  <si>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</si>
  <si>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</si>
  <si>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</si>
  <si>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</si>
  <si>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</si>
  <si>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</si>
  <si>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</si>
  <si>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</si>
  <si>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</si>
  <si>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</si>
  <si>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</si>
  <si>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</si>
  <si>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</si>
  <si>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</si>
  <si>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</si>
  <si>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</si>
  <si>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</si>
  <si>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</si>
  <si>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</si>
  <si>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</si>
  <si>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</si>
  <si>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</si>
  <si>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</si>
  <si>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</si>
  <si>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</si>
  <si>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</si>
  <si>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</si>
  <si>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</si>
  <si>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</si>
  <si>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</si>
  <si>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</si>
  <si>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</si>
  <si>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</si>
  <si>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</si>
  <si>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</si>
  <si>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</si>
  <si>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</si>
  <si>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</si>
  <si>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</si>
  <si>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</si>
  <si>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</si>
  <si>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</si>
  <si>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</si>
  <si>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</si>
  <si>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</si>
  <si>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</si>
  <si>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</si>
  <si>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</si>
  <si>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</si>
  <si>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</si>
  <si>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</si>
  <si>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</si>
  <si>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</si>
  <si>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</si>
  <si>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</si>
  <si>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</si>
  <si>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</si>
  <si>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</si>
  <si>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</si>
  <si>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</si>
  <si>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</si>
  <si>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</si>
  <si>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</si>
  <si>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</si>
  <si>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</si>
  <si>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</si>
  <si>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</si>
  <si>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</si>
  <si>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</si>
  <si>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</si>
  <si>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</si>
  <si>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</si>
  <si>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</si>
  <si>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</si>
  <si>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</si>
  <si>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</si>
  <si>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</si>
  <si>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</si>
  <si>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</si>
  <si>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</si>
  <si>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</si>
  <si>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</si>
  <si>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</si>
  <si>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</si>
  <si>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</si>
  <si>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</si>
  <si>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</si>
  <si>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</si>
  <si>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</si>
  <si>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</si>
  <si>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</si>
  <si>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</si>
  <si>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</si>
  <si>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</si>
  <si>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</si>
  <si>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</si>
  <si>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</si>
  <si>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</si>
  <si>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</si>
  <si>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</si>
  <si>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</si>
  <si>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</si>
  <si>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</si>
  <si>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</si>
  <si>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</si>
  <si>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</si>
  <si>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</si>
  <si>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</si>
  <si>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</si>
  <si>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</si>
  <si>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</si>
  <si>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</si>
  <si>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</si>
  <si>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</si>
  <si>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</si>
  <si>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</si>
  <si>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</si>
  <si>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</si>
  <si>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</si>
  <si>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</si>
  <si>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</si>
  <si>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</si>
  <si>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</si>
  <si>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</si>
  <si>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</si>
  <si>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</si>
  <si>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</si>
  <si>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</si>
  <si>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</si>
  <si>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</si>
  <si>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</si>
  <si>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</si>
  <si>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</si>
  <si>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</si>
  <si>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</si>
  <si>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</si>
  <si>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</si>
  <si>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</si>
  <si>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</si>
  <si>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</si>
  <si>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</si>
  <si>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</si>
  <si>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</si>
  <si>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</si>
  <si>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</si>
  <si>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</si>
  <si>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</si>
  <si>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</si>
  <si>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</si>
  <si>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</si>
  <si>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</si>
  <si>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</si>
  <si>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</si>
  <si>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</si>
  <si>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</si>
  <si>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</si>
  <si>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</si>
  <si>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</si>
  <si>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</si>
  <si>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</si>
  <si>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</si>
  <si>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</si>
  <si>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</si>
  <si>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</si>
  <si>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</si>
  <si>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</si>
  <si>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</si>
  <si>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</si>
  <si>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</si>
  <si>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</si>
  <si>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</si>
  <si>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</si>
  <si>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</si>
  <si>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</si>
  <si>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</si>
  <si>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</si>
  <si>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</si>
  <si>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</si>
  <si>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</si>
  <si>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</si>
  <si>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</si>
  <si>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</si>
  <si>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</si>
  <si>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</si>
  <si>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</si>
  <si>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</si>
  <si>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</si>
  <si>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</si>
  <si>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</si>
  <si>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</si>
  <si>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</si>
  <si>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</si>
  <si>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</si>
  <si>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</si>
  <si>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</si>
  <si>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</si>
  <si>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</si>
  <si>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</si>
  <si>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</si>
  <si>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</si>
  <si>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</si>
  <si>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</si>
  <si>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</si>
  <si>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</si>
  <si>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</si>
  <si>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</si>
  <si>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</si>
  <si>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</si>
  <si>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</si>
  <si>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</si>
  <si>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</si>
  <si>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</si>
  <si>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</si>
  <si>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</si>
  <si>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</si>
  <si>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</si>
  <si>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</si>
  <si>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</si>
  <si>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</si>
  <si>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</si>
  <si>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</si>
  <si>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</si>
  <si>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</si>
  <si>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</si>
  <si>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</si>
  <si>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</si>
  <si>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</si>
  <si>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</si>
  <si>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</si>
  <si>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</si>
  <si>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</si>
  <si>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</si>
  <si>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</si>
  <si>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</si>
  <si>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</si>
  <si>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</si>
  <si>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</si>
  <si>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</si>
  <si>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</si>
  <si>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</si>
  <si>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</si>
  <si>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</si>
  <si>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</si>
  <si>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</si>
  <si>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</si>
  <si>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</si>
  <si>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</si>
  <si>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</si>
  <si>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</si>
  <si>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</si>
  <si>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</si>
  <si>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</si>
  <si>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</si>
  <si>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</si>
  <si>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</si>
  <si>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</si>
  <si>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</si>
  <si>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</si>
  <si>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</si>
  <si>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</si>
  <si>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</si>
  <si>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</si>
  <si>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</si>
  <si>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</si>
  <si>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</si>
  <si>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</si>
  <si>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</si>
  <si>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</si>
  <si>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</si>
  <si>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</si>
  <si>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</si>
  <si>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</si>
  <si>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</si>
  <si>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</si>
  <si>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</si>
  <si>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</si>
  <si>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</si>
  <si>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</si>
  <si>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</si>
  <si>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</si>
  <si>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</si>
  <si>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</si>
  <si>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</si>
  <si>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</si>
  <si>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</si>
  <si>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</si>
  <si>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</si>
  <si>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</si>
  <si>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</si>
  <si>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</si>
  <si>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</si>
  <si>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</si>
  <si>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</si>
  <si>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</si>
  <si>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</si>
  <si>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</si>
  <si>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</si>
  <si>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</si>
  <si>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</si>
  <si>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</si>
  <si>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</si>
  <si>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</si>
  <si>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</si>
  <si>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</si>
  <si>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</si>
  <si>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</si>
  <si>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</si>
  <si>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</si>
  <si>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</si>
  <si>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</si>
  <si>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</si>
  <si>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</si>
  <si>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</si>
  <si>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</si>
  <si>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</si>
  <si>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</si>
  <si>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</si>
  <si>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</si>
  <si>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</si>
  <si>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</si>
  <si>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</si>
  <si>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</si>
  <si>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</si>
  <si>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</si>
  <si>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</si>
  <si>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</si>
  <si>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</si>
  <si>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</si>
  <si>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</si>
  <si>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</si>
  <si>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</si>
  <si>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</si>
  <si>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</si>
  <si>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</si>
  <si>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</si>
  <si>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</si>
  <si>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</si>
  <si>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</si>
  <si>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</si>
  <si>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</si>
  <si>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</si>
  <si>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</si>
  <si>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</si>
  <si>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</si>
  <si>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</si>
  <si>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</si>
  <si>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</si>
  <si>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</si>
  <si>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</si>
  <si>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</si>
  <si>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</si>
  <si>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</si>
  <si>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</si>
  <si>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</si>
  <si>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</si>
  <si>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</si>
  <si>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</si>
  <si>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</si>
  <si>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</si>
  <si>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</si>
  <si>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</si>
  <si>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</si>
  <si>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</si>
  <si>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</si>
  <si>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</si>
  <si>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</si>
  <si>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</si>
  <si>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</si>
  <si>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</si>
  <si>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</si>
  <si>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</si>
  <si>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</si>
  <si>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</si>
  <si>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</si>
  <si>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</si>
  <si>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</si>
  <si>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</si>
  <si>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</si>
  <si>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</si>
  <si>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</si>
  <si>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</si>
  <si>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</si>
  <si>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</si>
  <si>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</si>
  <si>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</si>
  <si>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</si>
  <si>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</si>
  <si>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</si>
  <si>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</si>
  <si>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</si>
  <si>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</si>
  <si>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</si>
  <si>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</si>
  <si>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</si>
  <si>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</si>
  <si>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</si>
  <si>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</si>
  <si>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</si>
  <si>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</si>
  <si>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</si>
  <si>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</si>
  <si>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</si>
  <si>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</si>
  <si>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</si>
  <si>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</si>
  <si>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</si>
  <si>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</si>
  <si>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</si>
  <si>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</si>
  <si>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</si>
  <si>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</si>
  <si>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</si>
  <si>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</si>
  <si>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</si>
  <si>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</si>
  <si>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</si>
  <si>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</si>
  <si>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</si>
  <si>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</si>
  <si>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</si>
  <si>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</si>
  <si>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</si>
  <si>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</si>
  <si>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</si>
  <si>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</si>
  <si>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</si>
  <si>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</si>
  <si>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</si>
  <si>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</si>
  <si>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</si>
  <si>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</si>
  <si>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</si>
  <si>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</si>
  <si>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</si>
  <si>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</si>
  <si>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</si>
  <si>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</si>
  <si>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</si>
  <si>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</si>
  <si>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</si>
  <si>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</si>
  <si>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</si>
  <si>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</si>
  <si>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</si>
  <si>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</si>
  <si>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</si>
  <si>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</si>
  <si>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</si>
  <si>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</si>
  <si>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</si>
  <si>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</si>
  <si>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</si>
  <si>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</si>
  <si>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</si>
  <si>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</si>
  <si>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</si>
  <si>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</si>
  <si>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</si>
  <si>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</si>
  <si>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</si>
  <si>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</si>
  <si>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</si>
  <si>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</si>
  <si>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</si>
  <si>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</si>
  <si>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</si>
  <si>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</si>
  <si>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</si>
  <si>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</si>
  <si>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</si>
  <si>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</si>
  <si>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</si>
  <si>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</si>
  <si>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</si>
  <si>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</si>
  <si>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</si>
  <si>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</si>
  <si>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</si>
  <si>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</si>
  <si>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</si>
  <si>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</si>
  <si>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</si>
  <si>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</si>
  <si>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</si>
  <si>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</si>
  <si>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</si>
  <si>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</si>
  <si>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</si>
  <si>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</si>
  <si>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</si>
  <si>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</si>
  <si>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</si>
  <si>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</si>
  <si>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</si>
  <si>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</si>
  <si>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</si>
  <si>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</si>
  <si>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</si>
  <si>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</si>
  <si>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</si>
  <si>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</si>
  <si>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</si>
  <si>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</si>
  <si>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</si>
  <si>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</si>
  <si>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</si>
  <si>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</si>
  <si>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</si>
  <si>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</si>
  <si>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</si>
  <si>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</si>
  <si>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</si>
  <si>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</si>
  <si>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</si>
  <si>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</si>
  <si>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</si>
  <si>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</si>
  <si>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</si>
  <si>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</si>
  <si>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</si>
  <si>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</si>
  <si>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</si>
  <si>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</si>
  <si>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</si>
  <si>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</si>
  <si>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</si>
  <si>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</si>
  <si>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</si>
  <si>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</si>
  <si>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</si>
  <si>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</si>
  <si>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</si>
  <si>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</si>
  <si>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</si>
  <si>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</si>
  <si>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</si>
  <si>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</si>
  <si>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</si>
  <si>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</si>
  <si>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</si>
  <si>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</si>
  <si>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</si>
  <si>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</si>
  <si>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</si>
  <si>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</si>
  <si>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</si>
  <si>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</si>
  <si>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</si>
  <si>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</si>
  <si>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</si>
  <si>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</si>
  <si>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</si>
  <si>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</si>
  <si>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</si>
  <si>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</si>
  <si>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</si>
  <si>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</si>
  <si>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</si>
  <si>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</si>
  <si>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</si>
  <si>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</si>
  <si>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</si>
  <si>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</si>
  <si>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</si>
  <si>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</si>
  <si>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</si>
  <si>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</si>
  <si>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</si>
  <si>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</si>
  <si>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</si>
  <si>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</si>
  <si>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</si>
  <si>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</si>
  <si>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</si>
  <si>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</si>
  <si>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</si>
  <si>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</si>
  <si>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</si>
  <si>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</si>
  <si>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</si>
  <si>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</si>
  <si>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</si>
  <si>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</si>
  <si>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</si>
  <si>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</si>
  <si>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</si>
  <si>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</si>
  <si>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</si>
  <si>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</si>
  <si>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</si>
  <si>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</si>
  <si>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</si>
  <si>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</si>
  <si>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</si>
  <si>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</si>
  <si>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</si>
  <si>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</si>
  <si>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</si>
  <si>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</si>
  <si>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</si>
  <si>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</si>
  <si>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</si>
  <si>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</si>
  <si>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</si>
  <si>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</si>
  <si>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</si>
  <si>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</si>
  <si>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</si>
  <si>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</si>
  <si>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</si>
  <si>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</si>
  <si>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</si>
  <si>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</si>
  <si>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</si>
  <si>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</si>
  <si>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</si>
  <si>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</si>
  <si>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</si>
  <si>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</si>
  <si>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</si>
  <si>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</si>
  <si>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</si>
  <si>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</si>
  <si>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</si>
  <si>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</si>
  <si>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</si>
  <si>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</si>
  <si>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</si>
  <si>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</si>
  <si>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</si>
  <si>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</si>
  <si>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</si>
  <si>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</si>
  <si>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</si>
  <si>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</si>
  <si>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</si>
  <si>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</si>
  <si>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</si>
  <si>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</si>
  <si>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</si>
  <si>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</si>
  <si>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</si>
  <si>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</si>
  <si>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</si>
  <si>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</si>
  <si>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</si>
  <si>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</si>
  <si>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</si>
  <si>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</si>
  <si>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</si>
  <si>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</si>
  <si>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</si>
  <si>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</si>
  <si>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</si>
  <si>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</si>
  <si>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</si>
  <si>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</si>
  <si>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</si>
  <si>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</si>
  <si>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</si>
  <si>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</si>
  <si>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</si>
  <si>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</si>
  <si>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</si>
  <si>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</si>
  <si>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</si>
  <si>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</si>
  <si>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</si>
  <si>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</si>
  <si>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</si>
  <si>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</si>
  <si>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</si>
  <si>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</si>
  <si>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</si>
  <si>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</si>
  <si>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</si>
  <si>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</si>
  <si>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</si>
  <si>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</si>
  <si>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</si>
  <si>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</si>
  <si>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</si>
  <si>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</si>
  <si>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</si>
  <si>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</si>
  <si>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</si>
  <si>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</si>
  <si>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</si>
  <si>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</si>
  <si>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</si>
  <si>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</si>
  <si>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</si>
  <si>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</si>
  <si>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</si>
  <si>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</si>
  <si>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</si>
  <si>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</si>
  <si>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</si>
  <si>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</si>
  <si>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</si>
  <si>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</si>
  <si>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</si>
  <si>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</si>
  <si>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</si>
  <si>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</si>
  <si>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</si>
  <si>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</si>
  <si>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</si>
  <si>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</si>
  <si>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</si>
  <si>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</si>
  <si>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</si>
  <si>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</si>
  <si>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</si>
  <si>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</si>
  <si>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</si>
  <si>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</si>
  <si>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</si>
  <si>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</si>
  <si>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</si>
  <si>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</si>
  <si>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</si>
  <si>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</si>
  <si>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</si>
  <si>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</si>
  <si>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</si>
  <si>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</si>
  <si>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</si>
  <si>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</si>
  <si>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</si>
  <si>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</si>
  <si>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</si>
  <si>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</si>
  <si>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</si>
  <si>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</si>
  <si>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</si>
  <si>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</si>
  <si>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</si>
  <si>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</si>
  <si>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</si>
  <si>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</si>
  <si>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</si>
  <si>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</si>
  <si>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</si>
  <si>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</si>
  <si>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</si>
  <si>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</si>
  <si>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</si>
  <si>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</si>
  <si>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</si>
  <si>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</si>
  <si>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</si>
  <si>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</si>
  <si>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</si>
  <si>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</si>
  <si>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</si>
  <si>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</si>
  <si>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</si>
  <si>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</si>
  <si>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</si>
  <si>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</si>
  <si>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</si>
  <si>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</si>
  <si>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</si>
  <si>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</si>
  <si>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</si>
  <si>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</si>
  <si>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</si>
  <si>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</si>
  <si>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</si>
  <si>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</si>
  <si>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</si>
  <si>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</si>
  <si>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</si>
  <si>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</si>
  <si>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</si>
  <si>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</si>
  <si>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</si>
  <si>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</si>
  <si>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</si>
  <si>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</si>
  <si>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</si>
  <si>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</si>
  <si>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</si>
  <si>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</si>
  <si>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</si>
  <si>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</si>
  <si>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</si>
  <si>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</si>
  <si>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</si>
  <si>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</si>
  <si>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</si>
  <si>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</si>
  <si>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</si>
  <si>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</si>
  <si>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</si>
  <si>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</si>
  <si>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</si>
  <si>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</si>
  <si>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</si>
  <si>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</si>
  <si>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</si>
  <si>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</si>
  <si>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</si>
  <si>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</si>
  <si>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</si>
  <si>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</si>
  <si>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</si>
  <si>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</si>
  <si>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</si>
  <si>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</si>
  <si>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</si>
  <si>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</si>
  <si>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</si>
  <si>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</si>
  <si>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</si>
  <si>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</si>
  <si>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</si>
  <si>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</si>
  <si>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</si>
  <si>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</si>
  <si>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</si>
  <si>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</si>
  <si>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</si>
  <si>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</si>
  <si>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</si>
  <si>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</si>
  <si>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</si>
  <si>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</si>
  <si>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</si>
  <si>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</si>
  <si>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</si>
  <si>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</si>
  <si>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</si>
  <si>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</si>
  <si>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</si>
  <si>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</si>
  <si>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</si>
  <si>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</si>
  <si>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</si>
  <si>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</si>
  <si>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</si>
  <si>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</si>
  <si>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</si>
  <si>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</si>
  <si>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</si>
  <si>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</si>
  <si>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</si>
  <si>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</si>
  <si>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</si>
  <si>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</si>
  <si>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</si>
  <si>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</si>
  <si>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</si>
  <si>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</si>
  <si>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</si>
  <si>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</si>
  <si>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</si>
  <si>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</si>
  <si>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</si>
  <si>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</si>
  <si>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</si>
  <si>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</si>
  <si>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</si>
  <si>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</si>
  <si>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</si>
  <si>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</si>
  <si>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</si>
  <si>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</si>
  <si>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</si>
  <si>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</si>
  <si>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</si>
  <si>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</si>
  <si>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</si>
  <si>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</si>
  <si>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</si>
  <si>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</si>
  <si>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</si>
  <si>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</si>
  <si>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</si>
  <si>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</si>
  <si>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</si>
  <si>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</si>
  <si>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</si>
  <si>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</si>
  <si>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</si>
  <si>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</si>
  <si>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</si>
  <si>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</si>
  <si>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</si>
  <si>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</si>
  <si>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</si>
  <si>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</si>
  <si>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</si>
  <si>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</si>
  <si>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</si>
  <si>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</si>
  <si>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</si>
  <si>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</si>
  <si>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</si>
  <si>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</si>
  <si>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</si>
  <si>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</si>
  <si>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</si>
  <si>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</si>
  <si>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</si>
  <si>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</si>
  <si>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</si>
  <si>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</si>
  <si>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</si>
  <si>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</si>
  <si>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</si>
  <si>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</si>
  <si>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</si>
  <si>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</si>
  <si>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</si>
  <si>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</si>
  <si>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</si>
  <si>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</si>
  <si>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</si>
  <si>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</si>
  <si>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</si>
  <si>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</si>
  <si>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</si>
  <si>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</si>
  <si>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</si>
  <si>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</si>
  <si>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</si>
  <si>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</si>
  <si>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</si>
  <si>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</si>
  <si>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</si>
  <si>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</si>
  <si>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</si>
  <si>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</si>
  <si>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</si>
  <si>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</si>
  <si>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</si>
  <si>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</si>
  <si>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</si>
  <si>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</si>
  <si>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</si>
  <si>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</si>
  <si>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</si>
  <si>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</si>
  <si>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</si>
  <si>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</si>
  <si>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</si>
  <si>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</si>
  <si>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</si>
  <si>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</si>
  <si>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</si>
  <si>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</si>
  <si>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</si>
  <si>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</si>
  <si>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</si>
  <si>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</si>
  <si>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</si>
  <si>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</si>
  <si>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</si>
  <si>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</si>
  <si>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</si>
  <si>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</si>
  <si>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</si>
  <si>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</si>
  <si>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</si>
  <si>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</si>
  <si>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</si>
  <si>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</si>
  <si>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</si>
  <si>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</si>
  <si>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</si>
  <si>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</si>
  <si>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</si>
  <si>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</si>
  <si>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</si>
  <si>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</si>
  <si>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</si>
  <si>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</si>
  <si>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</si>
  <si>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</si>
  <si>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</si>
  <si>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</si>
  <si>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</si>
  <si>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</si>
  <si>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</si>
  <si>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</si>
  <si>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</si>
  <si>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</si>
  <si>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</si>
  <si>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</si>
  <si>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</si>
  <si>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</si>
  <si>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</si>
  <si>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</si>
  <si>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</si>
  <si>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</si>
  <si>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</si>
  <si>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</si>
  <si>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</si>
  <si>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</si>
  <si>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</si>
  <si>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</si>
  <si>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</si>
  <si>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</si>
  <si>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</si>
  <si>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</si>
  <si>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</si>
  <si>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</si>
  <si>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</si>
  <si>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</si>
  <si>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</si>
  <si>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</si>
  <si>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</si>
  <si>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</si>
  <si>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</si>
  <si>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</si>
  <si>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</si>
  <si>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</si>
  <si>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</si>
  <si>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</si>
  <si>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</si>
  <si>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</si>
  <si>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</si>
  <si>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</si>
  <si>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</si>
  <si>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</si>
  <si>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</si>
  <si>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</si>
  <si>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</si>
  <si>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</si>
  <si>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</si>
  <si>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</si>
  <si>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</si>
  <si>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</si>
  <si>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</si>
  <si>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</si>
  <si>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</si>
  <si>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</si>
  <si>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</si>
  <si>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</si>
  <si>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</si>
  <si>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</si>
  <si>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</si>
  <si>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</si>
  <si>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</si>
  <si>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</si>
  <si>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</si>
  <si>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</si>
  <si>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</si>
  <si>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</si>
  <si>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</si>
  <si>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</si>
  <si>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</si>
  <si>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</si>
  <si>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</si>
  <si>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</si>
  <si>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</si>
  <si>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</si>
  <si>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</si>
  <si>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</si>
  <si>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</si>
  <si>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</si>
  <si>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</si>
  <si>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</si>
  <si>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</si>
  <si>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</si>
  <si>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</si>
  <si>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</si>
  <si>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</si>
  <si>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</si>
  <si>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</si>
  <si>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</si>
  <si>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</si>
  <si>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</si>
  <si>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</si>
  <si>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</si>
  <si>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</si>
  <si>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</si>
  <si>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</si>
  <si>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</si>
  <si>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</si>
  <si>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</si>
  <si>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</si>
  <si>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</si>
  <si>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</si>
  <si>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</si>
  <si>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</si>
  <si>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</si>
  <si>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</si>
  <si>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</si>
  <si>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</si>
  <si>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</si>
  <si>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</si>
  <si>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</si>
  <si>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</si>
  <si>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</si>
  <si>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</si>
  <si>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</si>
  <si>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</si>
  <si>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</si>
  <si>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</si>
  <si>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</si>
  <si>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</si>
  <si>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</si>
  <si>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</si>
  <si>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</si>
  <si>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</si>
  <si>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</si>
  <si>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</si>
  <si>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</si>
  <si>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</si>
  <si>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</si>
  <si>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</si>
  <si>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</si>
  <si>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</si>
  <si>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</si>
  <si>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</si>
  <si>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</si>
  <si>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</si>
  <si>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</si>
  <si>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</si>
  <si>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</si>
  <si>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</si>
  <si>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</si>
  <si>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</si>
  <si>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</si>
  <si>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</si>
  <si>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</si>
  <si>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</si>
  <si>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</si>
  <si>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</si>
  <si>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</si>
  <si>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</si>
  <si>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</si>
  <si>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</si>
  <si>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</si>
  <si>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</si>
  <si>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</si>
  <si>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</si>
  <si>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</si>
  <si>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</si>
  <si>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</si>
  <si>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</si>
  <si>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</si>
  <si>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</si>
  <si>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</si>
  <si>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</si>
  <si>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</si>
  <si>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</si>
  <si>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</si>
  <si>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</si>
  <si>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</si>
  <si>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</si>
  <si>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</si>
  <si>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</si>
  <si>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</si>
  <si>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</si>
  <si>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</si>
  <si>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</si>
  <si>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</si>
  <si>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</si>
  <si>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</si>
  <si>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</si>
  <si>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</si>
  <si>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</si>
  <si>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</si>
  <si>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</si>
  <si>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</si>
  <si>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</si>
  <si>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</si>
  <si>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</si>
  <si>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</si>
  <si>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</si>
  <si>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</si>
  <si>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</si>
  <si>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</si>
  <si>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</si>
  <si>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</si>
  <si>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</si>
  <si>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</si>
  <si>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</si>
  <si>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</si>
  <si>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</si>
  <si>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</si>
  <si>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</si>
  <si>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</si>
  <si>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</si>
  <si>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</si>
  <si>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</si>
  <si>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</si>
  <si>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</si>
  <si>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</si>
  <si>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</si>
  <si>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</si>
  <si>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</si>
  <si>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</si>
  <si>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</si>
  <si>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</si>
  <si>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</si>
  <si>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</si>
  <si>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</si>
  <si>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</si>
  <si>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</si>
  <si>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</si>
  <si>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</si>
  <si>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</si>
  <si>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</si>
  <si>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</si>
  <si>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</si>
  <si>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</si>
  <si>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</si>
  <si>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</si>
  <si>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</si>
  <si>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</si>
  <si>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</si>
  <si>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</si>
  <si>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</si>
  <si>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</si>
  <si>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</si>
  <si>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</si>
  <si>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</si>
  <si>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</si>
  <si>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</si>
  <si>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</si>
  <si>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</si>
  <si>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</si>
  <si>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</si>
  <si>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</si>
  <si>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</si>
  <si>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</si>
  <si>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</si>
  <si>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</si>
  <si>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</si>
  <si>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</si>
  <si>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</si>
  <si>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</si>
  <si>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</si>
  <si>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</si>
  <si>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</si>
  <si>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</si>
  <si>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</si>
  <si>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</si>
  <si>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</si>
  <si>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</si>
  <si>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</si>
  <si>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</si>
  <si>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</si>
  <si>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</si>
  <si>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</si>
  <si>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</si>
  <si>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</si>
  <si>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</si>
  <si>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</si>
  <si>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</si>
  <si>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</si>
  <si>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</si>
  <si>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</si>
  <si>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</si>
  <si>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</si>
  <si>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</si>
  <si>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</si>
  <si>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</si>
  <si>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</si>
  <si>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</si>
  <si>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</si>
  <si>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</si>
  <si>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</si>
  <si>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</si>
  <si>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</si>
  <si>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</si>
  <si>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</si>
  <si>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</si>
  <si>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</si>
  <si>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</si>
  <si>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</si>
  <si>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</si>
  <si>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</si>
  <si>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</si>
  <si>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</si>
  <si>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</si>
  <si>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</si>
  <si>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</si>
  <si>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</si>
  <si>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</si>
  <si>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</si>
  <si>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</si>
  <si>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</si>
  <si>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</si>
  <si>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</si>
  <si>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</si>
  <si>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</si>
  <si>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</si>
  <si>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</si>
  <si>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</si>
  <si>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</si>
  <si>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</si>
  <si>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</si>
  <si>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</si>
  <si>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</si>
  <si>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</si>
  <si>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</si>
  <si>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</si>
  <si>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</si>
  <si>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</si>
  <si>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</si>
  <si>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</si>
  <si>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</si>
  <si>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</si>
  <si>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</si>
  <si>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</si>
  <si>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</si>
  <si>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</si>
  <si>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</si>
  <si>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</si>
  <si>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</si>
  <si>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</si>
  <si>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</si>
  <si>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</si>
  <si>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</si>
  <si>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</si>
  <si>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</si>
  <si>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</si>
  <si>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</si>
  <si>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</si>
  <si>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</si>
  <si>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</si>
  <si>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PCM-20251018-00001809</t>
  </si>
  <si>
    <t xml:space="preserve">EM team on the way ETA 90 mins </t>
  </si>
  <si>
    <t xml:space="preserve"> PCM-20250215-00000830 </t>
  </si>
  <si>
    <t>LTE site still down and  site located in aramco area access issue need special permission</t>
  </si>
  <si>
    <t>PCM-20251017-00000766</t>
  </si>
  <si>
    <t xml:space="preserve">site has access issue located in Military area need special permission </t>
  </si>
  <si>
    <t>NO PCM</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</si>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</sst>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4" totalsRowShown="0" headerRowDxfId="48" dataDxfId="47" headerRowBorderDxfId="45" tableBorderDxfId="46" totalsRowBorderDxfId="44">
  <autoFilter ref="A1:L32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285.82677488425543</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5.3314623842525179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45948.775200810182</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45948.775200810182</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45948.775200810182</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45948.775200810182</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45948.775200810182</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45948.775200810182</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45948.775200810182</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45948.775200810182</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45948.775200810182</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45948.775200810182</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45948.775200810182</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45948.775200810182</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45948.775200810182</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45948.775200810182</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45948.775200810182</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45948.775200810182</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45948.775200810182</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45948.775200810182</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45948.775200810182</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45948.775200810182</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45948.775200810182</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45948.775200810182</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45948.775200810182</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45948.775200810182</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45948.775200810182</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45948.775200810182</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45948.775200810182</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45948.775200810182</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45948.775200810182</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45948.775200810182</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45948.775200810182</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45948.775200810182</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45948.775200810182</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45948.775200810182</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45948.775200810182</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45948.775200810182</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45948.775200810182</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45948.775200810182</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45948.775200810182</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45948.775200810182</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45948.775200810182</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45948.775200810182</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45948.775200810182</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45948.775200810182</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45948.775200810182</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45948.775200810182</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45948.775200810182</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45948.775200810182</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45948.775200810182</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45948.775200810182</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45948.775200810182</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45948.775200810182</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45948.775200810182</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45948.775200810182</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45948.775200810182</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45948.775200810182</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45948.775200810182</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45948.775200810182</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45948.775200810182</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45948.775200810182</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45948.775200810182</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45948.775200810182</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45948.775200810182</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45948.775200810182</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45948.775200810182</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45948.775200810182</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45948.775200810182</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45948.775200810182</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45948.775200810182</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45948.775200810182</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45948.775200810182</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45948.775200810182</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45948.775200810182</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45948.775200810182</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45948.775200810182</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45948.775200810182</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45948.775200810182</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45948.775200810182</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45948.775200810182</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45948.775200810182</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45948.775200810182</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45948.775200810182</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45948.775200810182</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45948.775200810182</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45948.775200810182</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45948.775200810182</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45948.775200810182</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45948.775200810182</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45948.775200810182</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45948.775200810182</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45948.775200810182</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45948.775200810182</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45948.775200810182</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45948.775200810182</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45948.775200810182</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45948.775200810182</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45948.775200810182</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45948.775200810182</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45948.775200810182</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45948.775200810182</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45948.775200810182</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45948.775200810182</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45948.775200810182</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45948.775200810182</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45948.775200810182</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45948.775200810182</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45948.775200810182</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45948.775200810182</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B3D25B36-ED6F-4366-B98D-92D3FE41B042}"/>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12" sqref="D12"/>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142.04811747685017</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123.77536284722009</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4.2794253472166019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45948.775200810182</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45948.775200810182</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45948.775200810182</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45948.775200810182</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45948.775200810182</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45948.775200810182</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45948.775200810182</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45948.775200810182</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45948.775200810182</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45948.775200810182</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45948.775200810182</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45948.775200810182</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45948.775200810182</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45948.775200810182</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45948.775200810182</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45948.775200810182</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45948.775200810182</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45948.775200810182</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45948.775200810182</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45948.775200810182</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45948.775200810182</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45948.775200810182</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45948.775200810182</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45948.775200810182</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45948.775200810182</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45948.775200810182</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45948.775200810182</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45948.775200810182</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45948.775200810182</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45948.775200810182</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45948.775200810182</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45948.775200810182</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45948.775200810182</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45948.775200810182</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45948.775200810182</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45948.775200810182</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45948.775200810182</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45948.775200810182</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45948.775200810182</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45948.775200810182</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45948.775200810182</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45948.775200810182</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45948.775200810182</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45948.775200810182</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45948.775200810182</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45948.775200810182</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45948.775200810182</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45948.775200810182</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45948.775200810182</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45948.775200810182</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45948.775200810182</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45948.775200810182</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45948.775200810182</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45948.775200810182</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45948.775200810182</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45948.775200810182</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45948.775200810182</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45948.775200810182</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45948.775200810182</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45948.775200810182</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45948.775200810182</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45948.775200810182</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45948.775200810182</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45948.775200810182</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45948.775200810182</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45948.775200810182</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45948.775200810182</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45948.775200810182</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45948.775200810182</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45948.775200810182</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45948.775200810182</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45948.775200810182</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45948.775200810182</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45948.775200810182</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45948.775200810182</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45948.775200810182</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45948.775200810182</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45948.775200810182</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45948.775200810182</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45948.775200810182</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45948.775200810182</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45948.775200810182</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45948.775200810182</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45948.775200810182</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45948.775200810182</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45948.775200810182</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45948.775200810182</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45948.775200810182</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45948.775200810182</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45948.775200810182</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45948.775200810182</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45948.775200810182</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45948.775200810182</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45948.775200810182</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D5" sqref="D5"/>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39056</v>
      </c>
      <c r="B2" s="64" t="str">
        <f>IFERROR(VLOOKUP(D2,DB!A:K,11,0),"")</f>
        <v>R3</v>
      </c>
      <c r="C2" s="18">
        <v>1</v>
      </c>
      <c r="D2" s="64" t="s">
        <v>22532</v>
      </c>
      <c r="E2" s="18" t="s">
        <v>38964</v>
      </c>
      <c r="F2" s="22">
        <v>45948.767291666663</v>
      </c>
      <c r="G2" s="21">
        <f t="shared" ref="G2:G47" ca="1" si="0">IFERROR(NOW()-F2,"-")</f>
        <v>7.9091435181908309E-3</v>
      </c>
      <c r="H2" s="22">
        <v>45948.749837962961</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18"/>
      <c r="E3" s="18"/>
      <c r="F3" s="20"/>
      <c r="G3" s="21">
        <f t="shared" ca="1" si="0"/>
        <v>45948.775200810182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45948.775200810182</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45948.775200810182</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45948.775200810182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45948.775200810182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45948.775200810182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45948.775200810182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45948.775200810182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45948.775200810182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45948.775200810182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45948.775200810182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45948.775200810182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45948.775200810182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45948.775200810182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45948.775200810182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45948.775200810182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45948.775200810182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45948.775200810182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45948.775200810182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45948.775200810182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45948.775200810182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45948.775200810182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45948.775200810182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45948.775200810182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45948.775200810182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45948.775200810182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45948.775200810182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45948.775200810182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45948.775200810182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45948.775200810182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45948.775200810182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45948.775200810182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45948.775200810182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45948.775200810182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45948.775200810182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45948.775200810182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45948.775200810182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45948.775200810182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45948.775200810182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45948.775200810182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45948.775200810182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45948.775200810182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45948.775200810182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45948.775200810182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45948.775200810182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45948.775200810182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45948.775200810182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45948.775200810182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45948.775200810182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45948.775200810182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45948.775200810182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45948.775200810182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45948.775200810182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45948.775200810182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45948.775200810182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45948.775200810182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45948.775200810182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45948.775200810182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45948.775200810182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45948.775200810182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45948.775200810182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45948.775200810182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45948.775200810182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45948.775200810182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45948.775200810182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45948.775200810182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45948.775200810182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45948.775200810182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45948.775200810182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45948.775200810182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45948.775200810182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45948.775200810182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45948.775200810182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45948.775200810182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45948.775200810182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45948.775200810182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45948.775200810182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45948.775200810182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45948.775200810182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45948.775200810182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45948.775200810182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45948.775200810182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45948.775200810182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45948.775200810182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45948.775200810182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45948.775200810182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45948.775200810182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45948.775200810182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45948.775200810182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45948.775200810182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45948.775200810182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45948.775200810182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45948.775200810182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45948.775200810182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45948.775200810182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45948.775200810182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45948.775200810182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45948.775200810182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45948.775200810182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45948.775200810182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45948.775200810182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45948.775200810182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45948.775200810182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45948.775200810182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45948.775200810182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45948.775200810182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45948.775200810182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45948.775200810182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45948.775200810182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45948.775200810182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45948.775200810182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45948.775200810182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45948.775200810182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45948.775200810182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45948.775200810182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45948.775200810182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45948.775200810182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45948.775200810182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45948.775200810182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45948.775200810182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45948.775200810182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45948.775200810182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45948.775200810182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45948.775200810182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45948.775200810182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45948.775200810182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45948.775200810182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45948.775200810182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45948.775200810182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45948.775200810182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45948.775200810182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45948.775200810182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45948.775200810182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45948.775200810182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45948.775200810182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45948.775200810182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45948.775200810182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45948.775200810182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45948.775200810182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45948.775200810182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45948.775200810182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45948.775200810182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45948.775200810182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45948.775200810182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45948.775200810182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45948.775200810182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45948.775200810182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45948.775200810182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45948.775200810182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45948.775200810182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45948.775200810182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45948.775200810182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45948.775200810182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45948.775200810182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45948.775200810182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45948.775200810182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45948.775200810182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45948.775200810182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45948.775200810182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45948.775200810182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45948.775200810182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45948.775200810182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45948.775200810182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45948.775200810182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45948.775200810182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45948.775200810182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45948.775200810182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45948.775200810182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45948.775200810182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45948.775200810182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45948.775200810182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45948.775200810182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45948.775200810182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45948.775200810182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45948.775200810182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45948.775200810182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45948.775200810182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45948.775200810182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45948.775200810182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45948.775200810182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45948.775200810182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45948.775200810182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45948.775200810182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45948.775200810182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45948.775200810182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45948.775200810182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45948.775200810182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45948.775200810182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45948.775200810182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45948.775200810182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45948.775200810182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45948.775200810182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45948.775200810182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45948.775200810182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45948.775200810182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45948.775200810182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45948.775200810182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45948.775200810182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45948.775200810182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45948.775200810182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45948.775200810182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45948.775200810182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45948.775200810182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45948.775200810182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45948.775200810182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45948.775200810182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45948.775200810182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45948.775200810182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45948.775200810182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45948.775200810182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45948.775200810182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45948.775200810182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45948.775200810182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45948.775200810182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45948.775200810182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45948.775200810182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45948.775200810182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45948.775200810182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45948.775200810182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45948.775200810182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45948.775200810182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45948.775200810182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45948.775200810182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45948.775200810182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45948.775200810182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45948.775200810182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45948.775200810182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45948.775200810182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45948.775200810182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45948.775200810182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45948.775200810182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45948.775200810182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45948.775200810182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45948.775200810182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45948.775200810182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45948.775200810182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45948.775200810182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45948.775200810182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45948.775200810182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45948.775200810182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45948.775200810182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45948.775200810182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45948.775200810182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45948.775200810182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45948.775200810182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45948.775200810182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45948.775200810182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45948.775200810182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45948.775200810182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45948.775200810182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45948.775200810182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45948.775200810182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45948.775200810182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45948.775200810182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45948.775200810182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45948.775200810182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45948.775200810182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45948.775200810182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45948.775200810182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45948.775200810182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45948.775200810182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45948.775200810182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45948.775200810182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45948.775200810182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45948.775200810182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45948.775200810182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45948.775200810182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45948.775200810182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45948.775200810182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45948.775200810182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45948.775200810182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45948.775200810182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45948.775200810182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45948.775200810182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45948.775200810182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45948.775200810182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45948.775200810182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45948.775200810182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45948.775200810182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45948.775200810182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45948.775200810182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45948.775200810182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45948.775200810182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45948.775200810182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45948.775200810182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45948.775200810182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45948.775200810182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45948.775200810182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45948.775200810182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45948.775200810182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45948.775200810182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45948.775200810182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45948.775200810182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45948.775200810182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45948.775200810182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45948.775200810182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45948.775200810182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45948.775200810182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45948.775200810182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45948.775200810182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45948.775200810182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45948.775200810182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45948.775200810182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45948.775200810182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45948.775200810182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45948.775200810182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45948.775200810182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45948.775200810182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45948.775200810182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45948.775200810182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45948.775200810182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45948.775200810182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45948.775200810182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45948.775200810182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45948.775200810182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45948.775200810182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45948.775200810182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45948.775200810182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45948.775200810182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45948.775200810182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45948.775200810182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45948.775200810182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45948.775200810182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45948.775200810182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45948.775200810182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45948.775200810182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45948.775200810182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45948.775200810182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45948.775200810182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45948.775200810182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45948.775200810182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45948.775200810182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45948.775200810182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45948.775200810182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45948.775200810182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45948.775200810182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45948.775200810182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45948.775200810182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45948.775200810182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45948.775200810182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45948.775200810182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45948.775200810182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45948.775200810182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45948.775200810182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45948.775200810182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45948.775200810182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45948.775200810182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45948.775200810182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45948.775200810182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45948.775200810182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45948.775200810182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45948.775200810182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45948.775200810182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45948.775200810182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45948.775200810182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45948.775200810182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45948.775200810182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45948.775200810182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45948.775200810182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45948.775200810182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45948.775200810182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45948.775200810182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45948.775200810182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45948.775200810182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45948.775200810182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45948.775200810182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45948.775200810182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45948.775200810182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45948.775200810182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45948.775200810182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45948.775200810182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45948.775200810182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45948.775200810182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45948.775200810182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45948.775200810182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45948.775200810182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45948.775200810182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45948.775200810182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45948.775200810182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45948.775200810182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45948.775200810182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45948.775200810182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45948.775200810182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45948.775200810182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45948.775200810182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45948.775200810182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45948.775200810182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45948.775200810182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45948.775200810182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45948.775200810182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45948.775200810182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45948.775200810182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45948.775200810182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45948.775200810182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45948.775200810182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45948.775200810182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45948.775200810182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45948.775200810182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45948.775200810182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45948.775200810182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45948.775200810182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45948.775200810182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45948.775200810182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45948.775200810182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45948.775200810182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45948.775200810182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45948.775200810182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45948.775200810182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45948.775200810182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45948.775200810182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45948.775200810182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45948.775200810182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45948.775200810182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45948.775200810182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45948.775200810182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45948.775200810182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45948.775200810182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45948.775200810182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45948.775200810182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45948.775200810182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45948.775200810182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45948.775200810182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45948.775200810182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45948.775200810182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45948.775200810182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45948.775200810182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45948.775200810182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45948.775200810182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45948.775200810182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45948.775200810182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45948.775200810182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45948.775200810182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45948.775200810182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45948.775200810182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45948.775200810182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45948.775200810182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45948.775200810182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45948.775200810182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45948.775200810182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45948.775200810182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45948.775200810182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45948.775200810182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45948.775200810182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45948.775200810182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45948.775200810182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45948.775200810182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45948.775200810182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45948.775200810182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45948.775200810182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45948.775200810182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45948.775200810182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45948.775200810182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45948.775200810182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45948.775200810182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45948.775200810182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45948.775200810182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45948.775200810182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45948.775200810182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45948.775200810182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45948.775200810182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45948.775200810182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45948.775200810182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45948.775200810182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45948.775200810182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45948.775200810182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45948.775200810182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45948.775200810182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45948.775200810182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45948.775200810182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45948.775200810182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45948.775200810182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45948.775200810182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45948.775200810182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45948.775200810182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45948.775200810182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45948.775200810182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45948.775200810182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45948.775200810182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45948.775200810182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45948.775200810182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45948.775200810182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45948.775200810182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45948.775200810182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45948.775200810182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45948.775200810182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45948.775200810182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45948.775200810182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45948.775200810182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45948.775200810182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45948.775200810182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45948.775200810182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45948.775200810182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45948.775200810182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45948.775200810182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45948.775200810182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45948.775200810182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45948.775200810182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45948.775200810182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45948.775200810182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45948.775200810182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45948.775200810182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45948.775200810182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45948.775200810182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45948.775200810182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45948.775200810182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45948.775200810182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45948.775200810182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45948.775200810182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45948.775200810182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45948.775200810182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45948.775200810182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45948.775200810182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45948.775200810182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45948.775200810182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45948.775200810182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45948.775200810182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45948.775200810182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45948.775200810182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45948.775200810182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45948.775200810182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45948.775200810182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45948.775200810182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45948.775200810182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45948.775200810182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45948.775200810182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45948.775200810182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45948.775200810182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45948.775200810182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45948.775200810182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45948.775200810182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45948.775200810182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45948.775200810182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45948.775200810182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45948.775200810182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45948.775200810182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45948.775200810182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45948.775200810182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45948.775200810182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45948.775200810182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45948.775200810182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45948.775200810182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45948.775200810182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45948.775200810182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45948.775200810182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45948.775200810182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45948.775200810182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45948.775200810182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45948.775200810182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45948.775200810182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45948.775200810182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45948.775200810182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45948.775200810182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45948.775200810182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45948.775200810182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45948.775200810182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45948.775200810182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45948.775200810182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45948.775200810182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45948.775200810182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45948.775200810182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45948.775200810182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45948.775200810182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45948.775200810182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45948.775200810182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45948.775200810182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45948.775200810182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45948.775200810182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45948.775200810182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45948.775200810182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45948.775200810182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45948.775200810182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45948.775200810182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45948.775200810182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45948.775200810182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45948.775200810182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45948.775200810182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45948.775200810182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45948.775200810182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45948.775200810182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45948.775200810182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45948.775200810182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45948.775200810182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45948.775200810182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45948.775200810182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45948.775200810182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45948.775200810182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45948.775200810182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45948.775200810182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45948.775200810182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45948.775200810182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45948.775200810182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45948.775200810182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45948.775200810182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45948.775200810182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45948.775200810182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45948.775200810182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45948.775200810182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45948.775200810182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45948.775200810182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45948.775200810182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45948.775200810182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45948.775200810182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45948.775200810182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45948.775200810182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45948.775200810182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45948.775200810182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45948.775200810182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45948.775200810182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45948.775200810182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45948.775200810182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45948.775200810182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45948.775200810182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45948.775200810182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45948.775200810182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45948.775200810182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45948.775200810182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45948.775200810182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45948.775200810182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45948.775200810182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45948.775200810182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45948.775200810182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45948.775200810182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45948.775200810182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45948.775200810182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45948.775200810182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45948.775200810182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45948.775200810182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45948.775200810182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45948.775200810182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45948.775200810182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45948.775200810182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45948.775200810182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45948.775200810182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45948.775200810182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45948.775200810182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45948.775200810182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45948.775200810182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45948.775200810182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45948.775200810182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45948.775200810182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45948.775200810182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45948.775200810182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45948.775200810182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45948.775200810182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45948.775200810182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45948.775200810182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45948.775200810182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45948.775200810182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45948.775200810182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45948.775200810182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45948.775200810182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45948.775200810182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45948.775200810182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45948.775200810182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45948.775200810182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45948.775200810182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45948.775200810182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45948.775200810182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45948.775200810182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45948.775200810182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45948.775200810182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45948.775200810182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45948.775200810182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45948.775200810182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45948.775200810182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45948.775200810182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45948.775200810182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45948.775200810182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45948.775200810182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45948.775200810182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45948.775200810182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45948.775200810182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45948.775200810182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45948.775200810182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45948.775200810182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45948.775200810182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45948.775200810182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45948.775200810182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45948.775200810182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45948.775200810182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45948.775200810182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45948.775200810182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45948.775200810182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45948.775200810182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45948.775200810182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45948.775200810182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45948.775200810182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45948.775200810182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45948.775200810182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45948.775200810182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45948.775200810182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45948.775200810182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45948.775200810182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45948.775200810182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45948.775200810182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45948.775200810182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45948.775200810182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45948.775200810182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45948.775200810182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45948.775200810182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45948.775200810182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45948.775200810182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45948.775200810182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45948.775200810182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45948.775200810182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45948.775200810182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45948.775200810182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45948.775200810182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45948.775200810182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45948.775200810182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45948.775200810182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45948.775200810182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45948.775200810182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45948.775200810182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45948.775200810182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45948.775200810182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45948.775200810182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45948.775200810182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45948.775200810182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45948.775200810182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45948.775200810182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45948.775200810182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45948.775200810182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45948.775200810182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45948.775200810182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45948.775200810182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45948.775200810182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45948.775200810182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45948.775200810182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45948.775200810182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45948.775200810182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45948.775200810182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45948.775200810182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45948.775200810182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45948.775200810182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45948.775200810182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45948.775200810182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45948.775200810182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45948.775200810182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45948.775200810182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45948.775200810182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45948.775200810182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45948.775200810182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45948.775200810182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45948.775200810182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45948.775200810182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45948.775200810182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45948.775200810182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45948.775200810182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45948.775200810182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45948.775200810182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45948.775200810182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45948.775200810182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45948.775200810182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45948.775200810182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45948.775200810182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45948.775200810182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45948.775200810182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45948.775200810182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45948.775200810182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45948.775200810182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45948.775200810182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45948.775200810182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45948.775200810182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45948.775200810182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45948.775200810182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45948.775200810182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45948.775200810182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45948.775200810182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45948.775200810182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45948.775200810182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45948.775200810182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45948.775200810182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45948.775200810182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45948.775200810182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45948.775200810182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45948.775200810182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45948.775200810182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45948.775200810182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45948.775200810182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45948.775200810182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45948.775200810182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45948.775200810182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45948.775200810182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45948.775200810182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45948.775200810182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45948.775200810182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45948.775200810182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45948.775200810182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45948.775200810182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45948.775200810182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45948.775200810182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45948.775200810182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45948.775200810182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45948.775200810182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45948.775200810182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45948.775200810182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45948.775200810182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45948.775200810182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45948.775200810182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45948.775200810182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45948.775200810182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45948.775200810182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45948.775200810182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45948.775200810182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45948.775200810182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45948.775200810182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45948.775200810182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45948.775200810182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45948.775200810182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45948.775200810182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45948.775200810182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45948.775200810182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45948.775200810182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45948.775200810182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45948.775200810182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45948.775200810182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45948.775200810182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45948.775200810182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45948.775200810182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45948.775200810182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45948.775200810182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45948.775200810182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45948.775200810182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45948.775200810182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45948.775200810182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45948.775200810182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45948.775200810182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45948.775200810182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45948.775200810182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45948.775200810182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45948.775200810182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45948.775200810182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45948.775200810182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45948.775200810182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45948.775200810182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45948.775200810182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45948.775200810182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45948.775200810182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45948.775200810182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45948.775200810182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45948.775200810182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45948.775200810182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45948.775200810182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45948.775200810182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45948.775200810182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45948.775200810182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45948.775200810182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45948.775200810182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45948.775200810182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45948.775200810182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45948.775200810182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45948.775200810182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45948.775200810182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45948.775200810182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45948.775200810182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45948.775200810182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45948.775200810182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45948.775200810182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45948.775200810182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45948.775200810182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45948.775200810182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45948.775200810182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45948.775200810182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45948.775200810182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45948.775200810182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45948.775200810182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45948.775200810182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45948.775200810182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45948.775200810182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45948.775200810182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45948.775200810182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45948.775200810182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45948.775200810182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45948.775200810182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45948.775200810182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45948.775200810182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45948.775200810182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45948.775200810182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45948.775200810182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45948.775200810182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45948.775200810182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45948.775200810182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45948.775200810182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45948.775200810182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45948.775200810182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45948.775200810182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45948.775200810182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45948.775200810182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45948.775200810182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45948.775200810182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45948.775200810182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45948.775200810182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45948.775200810182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45948.775200810182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45948.775200810182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45948.775200810182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45948.775200810182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45948.775200810182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45948.775200810182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45948.775200810182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45948.775200810182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45948.775200810182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45948.775200810182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45948.775200810182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45948.775200810182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45948.775200810182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45948.775200810182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45948.775200810182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45948.775200810182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45948.775200810182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45948.775200810182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45948.775200810182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45948.775200810182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45948.775200810182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45948.775200810182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45948.775200810182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45948.775200810182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45948.775200810182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45948.775200810182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45948.775200810182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45948.775200810182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45948.775200810182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45948.775200810182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45948.775200810182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45948.775200810182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45948.775200810182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45948.775200810182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45948.775200810182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45948.775200810182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45948.775200810182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45948.775200810182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45948.775200810182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45948.775200810182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45948.775200810182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45948.775200810182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45948.775200810182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45948.775200810182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45948.775200810182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45948.775200810182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45948.775200810182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45948.775200810182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45948.775200810182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45948.775200810182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45948.775200810182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45948.775200810182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45948.775200810182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45948.775200810182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45948.775200810182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45948.775200810182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45948.775200810182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45948.775200810182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45948.775200810182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45948.775200810182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45948.775200810182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45948.775200810182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45948.775200810182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45948.775200810182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45948.775200810182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45948.775200810182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45948.775200810182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45948.775200810182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45948.775200810182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45948.775200810182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45948.775200810182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45948.775200810182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45948.775200810182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45948.775200810182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45948.775200810182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45948.775200810182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45948.775200810182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45948.775200810182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45948.775200810182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45948.775200810182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45948.775200810182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45948.775200810182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45948.775200810182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45948.775200810182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45948.775200810182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45948.775200810182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45948.775200810182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45948.775200810182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45948.775200810182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45948.775200810182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45948.775200810182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45948.775200810182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45948.775200810182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45948.775200810182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45948.775200810182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45948.775200810182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45948.775200810182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45948.775200810182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45948.775200810182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45948.775200810182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45948.775200810182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45948.775200810182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45948.775200810182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45948.775200810182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45948.775200810182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45948.775200810182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45948.775200810182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45948.775200810182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45948.775200810182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45948.775200810182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45948.775200810182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45948.775200810182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45948.775200810182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45948.775200810182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45948.775200810182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45948.775200810182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45948.775200810182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45948.775200810182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45948.775200810182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45948.775200810182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45948.775200810182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45948.775200810182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45948.775200810182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45948.775200810182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45948.775200810182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45948.775200810182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45948.775200810182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45948.775200810182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45948.775200810182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45948.775200810182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45948.775200810182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45948.775200810182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45948.775200810182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45948.775200810182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45948.775200810182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45948.775200810182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45948.775200810182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45948.775200810182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45948.775200810182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45948.775200810182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45948.775200810182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45948.775200810182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45948.775200810182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45948.775200810182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45948.775200810182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45948.775200810182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45948.775200810182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45948.775200810182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45948.775200810182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45948.775200810182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45948.775200810182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45948.775200810182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45948.775200810182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45948.775200810182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45948.775200810182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45948.775200810182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45948.775200810182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45948.775200810182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45948.775200810182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45948.775200810182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45948.775200810182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45948.775200810182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45948.775200810182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45948.775200810182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45948.775200810182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45948.775200810182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45948.775200810182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45948.775200810182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45948.775200810182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45948.775200810182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45948.775200810182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45948.775200810182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45948.775200810182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45948.775200810182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45948.775200810182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45948.775200810182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45948.775200810182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45948.775200810182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45948.775200810182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45948.775200810182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45948.775200810182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45948.775200810182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45948.775200810182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45948.775200810182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45948.775200810182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45948.775200810182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45948.775200810182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45948.775200810182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45948.775200810182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45948.775200810182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45948.775200810182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45948.775200810182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45948.775200810182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45948.775200810182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45948.775200810182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45948.775200810182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45948.775200810182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45948.775200810182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45948.775200810182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45948.775200810182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45948.775200810182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45948.775200810182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45948.775200810182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45948.775200810182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45948.775200810182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45948.775200810182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45948.775200810182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45948.775200810182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45948.775200810182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45948.775200810182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45948.775200810182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45948.775200810182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45948.775200810182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45948.775200810182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45948.775200810182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45948.775200810182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45948.775200810182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45948.775200810182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45948.775200810182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45948.775200810182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45948.775200810182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45948.775200810182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45948.775200810182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45948.775200810182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45948.775200810182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45948.775200810182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45948.775200810182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45948.775200810182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45948.775200810182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45948.775200810182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45948.775200810182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45948.775200810182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45948.775200810182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45948.775200810182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45948.775200810182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45948.775200810182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45948.775200810182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45948.775200810182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45948.775200810182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45948.775200810182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45948.775200810182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45948.775200810182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45948.775200810182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45948.775200810182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45948.775200810182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45948.775200810182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45948.775200810182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45948.775200810182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45948.775200810182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45948.775200810182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45948.775200810182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45948.775200810182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45948.775200810182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45948.775200810182</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4"/>
  <sheetViews>
    <sheetView workbookViewId="0">
      <selection activeCell="A4" sqref="A4: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39058</v>
      </c>
      <c r="B2" s="98" t="str">
        <f>IFERROR(VLOOKUP(D2,DB!A:K,11,0),"")</f>
        <v>R4</v>
      </c>
      <c r="C2" s="99">
        <v>1</v>
      </c>
      <c r="D2" s="95" t="s">
        <v>35082</v>
      </c>
      <c r="E2" s="100" t="s">
        <v>38964</v>
      </c>
      <c r="F2" s="101">
        <v>45703.480717592596</v>
      </c>
      <c r="G2" s="102">
        <f ca="1">IFERROR(NOW()-F2,"")</f>
        <v>245.29448321758537</v>
      </c>
      <c r="H2" s="101">
        <v>45703.474768518521</v>
      </c>
      <c r="I2" s="98" t="str">
        <f>IFERROR(VLOOKUP(D2,DB!A:F,6,0),"")</f>
        <v>SCECO</v>
      </c>
      <c r="J2" s="98" t="str">
        <f>IFERROR(VLOOKUP(D2,DB!A:G,7,0),"")</f>
        <v>Dead</v>
      </c>
      <c r="K2" s="103" t="s">
        <v>39059</v>
      </c>
      <c r="L2" s="95" t="str">
        <f>IFERROR(VLOOKUP(D2,DB!A:I,9,0),"")</f>
        <v>Latis</v>
      </c>
    </row>
    <row r="3" spans="1:16" ht="15" customHeight="1">
      <c r="A3" s="121" t="s">
        <v>39060</v>
      </c>
      <c r="B3" s="121" t="str">
        <f>IFERROR(VLOOKUP(D3,DB!A:K,11,0),"")</f>
        <v>R4</v>
      </c>
      <c r="C3" s="122">
        <v>2</v>
      </c>
      <c r="D3" s="123" t="s">
        <v>28178</v>
      </c>
      <c r="E3" s="100" t="s">
        <v>38964</v>
      </c>
      <c r="F3" s="125">
        <v>45947.495092592595</v>
      </c>
      <c r="G3" s="126">
        <f ca="1">IFERROR(NOW()-F3,"")</f>
        <v>1.2801082175865304</v>
      </c>
      <c r="H3" s="125">
        <v>45947.457812499997</v>
      </c>
      <c r="I3" s="121" t="str">
        <f>IFERROR(VLOOKUP(D3,DB!A:F,6,0),"")</f>
        <v>SCECO</v>
      </c>
      <c r="J3" s="121" t="str">
        <f>IFERROR(VLOOKUP(D3,DB!A:G,7,0),"")</f>
        <v>Dead</v>
      </c>
      <c r="K3" s="127" t="s">
        <v>39061</v>
      </c>
      <c r="L3" s="123" t="str">
        <f>IFERROR(VLOOKUP(D3,DB!A:I,9,0),"")</f>
        <v>Latis</v>
      </c>
    </row>
    <row r="4" spans="1:16" ht="15" customHeight="1">
      <c r="A4" s="121" t="s">
        <v>39062</v>
      </c>
      <c r="B4" s="121" t="str">
        <f>IFERROR(VLOOKUP(D4,DB!A:K,11,0),"")</f>
        <v>R4</v>
      </c>
      <c r="C4" s="122">
        <v>1</v>
      </c>
      <c r="D4" s="123" t="s">
        <v>25878</v>
      </c>
      <c r="E4" s="100" t="s">
        <v>38964</v>
      </c>
      <c r="F4" s="125"/>
      <c r="G4" s="126">
        <f ca="1">IFERROR(NOW()-F4,"")</f>
        <v>45948.775200810182</v>
      </c>
      <c r="H4" s="125">
        <v>45948.739849537036</v>
      </c>
      <c r="I4" s="121" t="str">
        <f>IFERROR(VLOOKUP(D4,DB!A:F,6,0),"")</f>
        <v>SCECO</v>
      </c>
      <c r="J4" s="121" t="str">
        <f>IFERROR(VLOOKUP(D4,DB!A:G,7,0),"")</f>
        <v>Dead+Dead</v>
      </c>
      <c r="K4" s="127" t="s">
        <v>39063</v>
      </c>
      <c r="L4" s="123" t="str">
        <f>IFERROR(VLOOKUP(D4,DB!A:I,9,0),"")</f>
        <v>Latis</v>
      </c>
    </row>
    <row r="5" spans="1:16" ht="15" customHeight="1">
      <c r="A5" s="121"/>
      <c r="B5" s="121" t="str">
        <f>IFERROR(VLOOKUP(D5,DB!A:K,11,0),"")</f>
        <v/>
      </c>
      <c r="C5" s="122"/>
      <c r="D5" s="123"/>
      <c r="E5" s="100"/>
      <c r="F5" s="125"/>
      <c r="G5" s="126">
        <f ca="1">IFERROR(NOW()-F5,"")</f>
        <v>45948.775200810182</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45948.775200810182</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45948.775200810182</v>
      </c>
      <c r="H7" s="125"/>
      <c r="I7" s="121" t="str">
        <f>IFERROR(VLOOKUP(D7,DB!A:F,6,0),"")</f>
        <v/>
      </c>
      <c r="J7" s="121" t="str">
        <f>IFERROR(VLOOKUP(D7,DB!A:G,7,0),"")</f>
        <v/>
      </c>
      <c r="K7" s="127"/>
      <c r="L7" s="123" t="str">
        <f>IFERROR(VLOOKUP(D7,DB!A:I,9,0),"")</f>
        <v/>
      </c>
    </row>
    <row r="8" spans="1:16" ht="15" customHeight="1">
      <c r="A8" s="121"/>
      <c r="B8" s="121" t="str">
        <f>IFERROR(VLOOKUP(D8,DB!A:K,11,0),"")</f>
        <v/>
      </c>
      <c r="C8" s="122"/>
      <c r="D8" s="95"/>
      <c r="E8" s="100"/>
      <c r="F8" s="125"/>
      <c r="G8" s="126">
        <f ca="1">IFERROR(NOW()-F8,"")</f>
        <v>45948.775200810182</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45948.775200810182</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45948.775200810182</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45948.775200810182</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45948.775200810182</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45948.775200810182</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45948.775200810182</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45948.775200810182</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45948.775200810182</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45948.775200810182</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45948.775200810182</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45948.775200810182</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45948.775200810182</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45948.775200810182</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45948.775200810182</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45948.775200810182</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45948.775200810182</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45948.775200810182</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45948.775200810182</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45948.775200810182</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45948.775200810182</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45948.775200810182</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45948.775200810182</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45948.775200810182</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45948.775200810182</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45948.775200810182</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45948.775200810182</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45948.775200810182</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45948.775200810182</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45948.775200810182</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45948.775200810182</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45948.775200810182</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45948.775200810182</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45948.775200810182</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45948.775200810182</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45948.775200810182</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45948.775200810182</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45948.775200810182</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45948.775200810182</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45948.775200810182</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45948.775200810182</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45948.775200810182</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45948.775200810182</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45948.775200810182</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45948.775200810182</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45948.775200810182</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45948.775200810182</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45948.775200810182</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45948.775200810182</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45948.775200810182</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45948.775200810182</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45948.775200810182</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45948.775200810182</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45948.775200810182</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45948.775200810182</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45948.775200810182</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45948.775200810182</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45948.775200810182</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45948.775200810182</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45948.775200810182</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45948.775200810182</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45948.775200810182</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45948.775200810182</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45948.775200810182</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45948.775200810182</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45948.775200810182</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45948.775200810182</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45948.775200810182</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45948.775200810182</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45948.775200810182</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45948.775200810182</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45948.775200810182</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45948.775200810182</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45948.775200810182</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45948.775200810182</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45948.775200810182</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45948.775200810182</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45948.775200810182</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45948.775200810182</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45948.775200810182</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45948.775200810182</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45948.775200810182</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45948.775200810182</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45948.775200810182</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45948.775200810182</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45948.775200810182</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45948.775200810182</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45948.775200810182</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45948.775200810182</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45948.775200810182</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45948.775200810182</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45948.775200810182</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45948.775200810182</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45948.775200810182</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45948.775200810182</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45948.775200810182</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45948.775200810182</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45948.775200810182</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45948.775200810182</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45948.775200810182</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45948.775200810182</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45948.775200810182</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45948.775200810182</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45948.775200810182</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45948.775200810182</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45948.775200810182</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45948.775200810182</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45948.775200810182</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45948.775200810182</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45948.775200810182</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45948.775200810182</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45948.775200810182</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45948.775200810182</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45948.775200810182</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45948.775200810182</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45948.775200810182</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45948.775200810182</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45948.775200810182</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45948.775200810182</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45948.775200810182</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45948.775200810182</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45948.775200810182</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45948.775200810182</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45948.775200810182</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45948.775200810182</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45948.775200810182</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45948.775200810182</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45948.775200810182</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45948.775200810182</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45948.775200810182</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45948.775200810182</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45948.775200810182</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45948.775200810182</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45948.775200810182</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45948.775200810182</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45948.775200810182</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45948.775200810182</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45948.775200810182</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45948.775200810182</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45948.775200810182</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45948.775200810182</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45948.775200810182</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45948.775200810182</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45948.775200810182</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45948.775200810182</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45948.775200810182</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45948.775200810182</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45948.775200810182</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45948.775200810182</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45948.775200810182</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45948.775200810182</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45948.775200810182</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45948.775200810182</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45948.775200810182</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45948.775200810182</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45948.775200810182</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45948.775200810182</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45948.775200810182</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45948.775200810182</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45948.775200810182</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45948.775200810182</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45948.775200810182</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45948.775200810182</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45948.775200810182</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45948.775200810182</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45948.775200810182</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45948.775200810182</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45948.775200810182</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45948.775200810182</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45948.775200810182</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45948.775200810182</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45948.775200810182</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45948.775200810182</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45948.775200810182</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45948.775200810182</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45948.775200810182</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45948.775200810182</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45948.775200810182</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45948.775200810182</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45948.775200810182</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45948.775200810182</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45948.775200810182</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45948.775200810182</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45948.775200810182</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45948.775200810182</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45948.775200810182</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45948.775200810182</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45948.775200810182</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45948.775200810182</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45948.775200810182</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45948.775200810182</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45948.775200810182</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45948.775200810182</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45948.775200810182</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45948.775200810182</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45948.775200810182</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45948.775200810182</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45948.775200810182</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45948.775200810182</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45948.775200810182</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45948.775200810182</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45948.775200810182</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45948.775200810182</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45948.775200810182</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45948.775200810182</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45948.775200810182</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45948.775200810182</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45948.775200810182</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45948.775200810182</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45948.775200810182</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45948.775200810182</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45948.775200810182</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45948.775200810182</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45948.775200810182</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45948.775200810182</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45948.775200810182</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45948.775200810182</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45948.775200810182</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45948.775200810182</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45948.775200810182</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45948.775200810182</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45948.775200810182</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45948.775200810182</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45948.775200810182</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45948.775200810182</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45948.775200810182</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45948.775200810182</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45948.775200810182</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45948.775200810182</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45948.775200810182</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45948.775200810182</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45948.775200810182</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45948.775200810182</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45948.775200810182</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45948.775200810182</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45948.775200810182</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45948.775200810182</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45948.775200810182</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45948.775200810182</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45948.775200810182</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45948.775200810182</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45948.775200810182</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45948.775200810182</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45948.775200810182</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45948.775200810182</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45948.775200810182</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45948.775200810182</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45948.775200810182</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45948.775200810182</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45948.775200810182</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45948.775200810182</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45948.775200810182</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45948.775200810182</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45948.775200810182</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45948.775200810182</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45948.775200810182</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45948.775200810182</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45948.775200810182</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45948.775200810182</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45948.775200810182</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45948.775200810182</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45948.775200810182</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45948.775200810182</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45948.775200810182</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45948.775200810182</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45948.775200810182</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45948.775200810182</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45948.775200810182</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45948.775200810182</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45948.775200810182</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45948.775200810182</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45948.775200810182</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45948.775200810182</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45948.775200810182</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45948.775200810182</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45948.775200810182</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45948.775200810182</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45948.775200810182</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45948.775200810182</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45948.775200810182</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45948.775200810182</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45948.775200810182</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45948.775200810182</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45948.775200810182</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45948.775200810182</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45948.775200810182</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45948.775200810182</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45948.775200810182</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45948.775200810182</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45948.775200810182</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45948.775200810182</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45948.775200810182</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45948.775200810182</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45948.775200810182</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45948.775200810182</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45948.775200810182</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45948.775200810182</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45948.775200810182</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45948.775200810182</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45948.775200810182</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45948.775200810182</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45948.775200810182</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45948.775200810182</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45948.775200810182</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45948.775200810182</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45948.775200810182</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45948.775200810182</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45948.775200810182</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45948.775200810182</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45948.775200810182</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45948.775200810182</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45948.775200810182</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45948.775200810182</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45948.775200810182</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45948.775200810182</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45948.775200810182</v>
      </c>
      <c r="H323" s="125"/>
      <c r="I323" s="121" t="str">
        <f>IFERROR(VLOOKUP(D323,DB!A:F,6,0),"")</f>
        <v/>
      </c>
      <c r="J323" s="121" t="str">
        <f>IFERROR(VLOOKUP(D323,DB!A:G,7,0),"")</f>
        <v/>
      </c>
      <c r="K323" s="127"/>
      <c r="L323" s="123" t="str">
        <f>IFERROR(VLOOKUP(D323,DB!A:I,9,0),"")</f>
        <v/>
      </c>
    </row>
    <row r="324" spans="1:12" ht="15" customHeight="1">
      <c r="A324" s="128"/>
      <c r="B324" s="128" t="str">
        <f>IFERROR(VLOOKUP(D324,DB!A:K,11,0),"")</f>
        <v/>
      </c>
      <c r="C324" s="129"/>
      <c r="D324" s="130"/>
      <c r="E324" s="131"/>
      <c r="F324" s="132"/>
      <c r="G324" s="133">
        <f ca="1">IFERROR(NOW()-F324,"")</f>
        <v>45948.775200810182</v>
      </c>
      <c r="H324" s="132"/>
      <c r="I324" s="128" t="str">
        <f>IFERROR(VLOOKUP(D324,DB!A:F,6,0),"")</f>
        <v/>
      </c>
      <c r="J324" s="128" t="str">
        <f>IFERROR(VLOOKUP(D324,DB!A:G,7,0),"")</f>
        <v/>
      </c>
      <c r="K324" s="134"/>
      <c r="L324" s="130" t="str">
        <f>IFERROR(VLOOKUP(D324,DB!A:I,9,0),"")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tabSelected="1" workbookViewId="0">
      <selection activeCell="A6" sqref="A6:XFD6"/>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39064</v>
      </c>
      <c r="B2" s="37" t="str">
        <f>IFERROR(VLOOKUP(D2,DB!A:K,11,0),"")</f>
        <v>R5</v>
      </c>
      <c r="C2" s="37">
        <v>3</v>
      </c>
      <c r="D2" s="120" t="s">
        <v>36000</v>
      </c>
      <c r="E2" s="37" t="s">
        <v>38964</v>
      </c>
      <c r="F2" s="38">
        <v>45891.832060185188</v>
      </c>
      <c r="G2" s="151">
        <f ca="1">IFERROR(NOW()-F2,"")</f>
        <v>56.943140624993248</v>
      </c>
      <c r="H2" s="38">
        <v>45891.790393518517</v>
      </c>
      <c r="I2" s="37" t="str">
        <f>IFERROR(VLOOKUP(D2,DB!A:F,6,0),"")</f>
        <v>Generator-SG</v>
      </c>
      <c r="J2" s="37" t="str">
        <f>IFERROR(VLOOKUP(D2,DB!A:G,7,0),"")</f>
        <v>Vandalized</v>
      </c>
      <c r="K2" s="37" t="s">
        <v>39065</v>
      </c>
      <c r="L2" s="37" t="str">
        <f>IFERROR(VLOOKUP(D2,DB!A:I,9,0),"")</f>
        <v>Latis</v>
      </c>
      <c r="M2" s="119"/>
    </row>
    <row r="3" spans="1:13" ht="30.75">
      <c r="A3" s="37" t="s">
        <v>39066</v>
      </c>
      <c r="B3" s="37" t="str">
        <f>IFERROR(VLOOKUP(D3,DB!A:K,11,0),"")</f>
        <v>R5</v>
      </c>
      <c r="C3" s="37">
        <v>1</v>
      </c>
      <c r="D3" s="37" t="s">
        <v>31295</v>
      </c>
      <c r="E3" s="37" t="s">
        <v>39045</v>
      </c>
      <c r="F3" s="38">
        <v>45926.188877314817</v>
      </c>
      <c r="G3" s="151">
        <f t="shared" ref="G3" ca="1" si="0">IFERROR(NOW()-F3,"")</f>
        <v>22.586323495364923</v>
      </c>
      <c r="H3" s="38">
        <v>45926.158159722225</v>
      </c>
      <c r="I3" s="37" t="str">
        <f>IFERROR(VLOOKUP(D3,DB!A:F,6,0),"")</f>
        <v>SCECO</v>
      </c>
      <c r="J3" s="37" t="str">
        <f>IFERROR(VLOOKUP(D3,DB!A:G,7,0),"")</f>
        <v>Good</v>
      </c>
      <c r="K3" s="37" t="s">
        <v>39067</v>
      </c>
      <c r="L3" s="37" t="str">
        <f>IFERROR(VLOOKUP(D3,DB!A:I,9,0),"")</f>
        <v>Latis</v>
      </c>
      <c r="M3" s="119"/>
    </row>
    <row r="4" spans="1:13" ht="30.75">
      <c r="A4" s="37" t="s">
        <v>39068</v>
      </c>
      <c r="B4" s="37" t="str">
        <f>IFERROR(VLOOKUP(D4,DB!A:K,11,0),"")</f>
        <v>R5</v>
      </c>
      <c r="C4" s="37">
        <v>2</v>
      </c>
      <c r="D4" s="37" t="s">
        <v>31159</v>
      </c>
      <c r="E4" s="37" t="s">
        <v>38964</v>
      </c>
      <c r="F4" s="38">
        <v>45944.771574074075</v>
      </c>
      <c r="G4" s="39">
        <f t="shared" ref="G4" ca="1" si="1">IFERROR(NOW()-F4,"")</f>
        <v>4.0036267361065256</v>
      </c>
      <c r="H4" s="38">
        <v>45944.676192129627</v>
      </c>
      <c r="I4" s="37" t="str">
        <f>IFERROR(VLOOKUP(D4,DB!A:F,6,0),"")</f>
        <v>SCECO</v>
      </c>
      <c r="J4" s="37" t="str">
        <f>IFERROR(VLOOKUP(D4,DB!A:G,7,0),"")</f>
        <v>Dead</v>
      </c>
      <c r="K4" s="37" t="s">
        <v>39069</v>
      </c>
      <c r="L4" s="37" t="str">
        <f>IFERROR(VLOOKUP(D4,DB!A:I,9,0),"")</f>
        <v>Latis</v>
      </c>
    </row>
    <row r="5" spans="1:13" ht="30.75">
      <c r="A5" s="164" t="s">
        <v>39070</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39071</v>
      </c>
      <c r="L5" s="164" t="str">
        <f>IFERROR(VLOOKUP(D5,DB!A:I,9,0),"")</f>
        <v>Latis</v>
      </c>
    </row>
    <row r="6" spans="1:13" ht="15">
      <c r="A6" s="164"/>
      <c r="B6" s="164" t="str">
        <f>IFERROR(VLOOKUP(D6,DB!A:K,11,0),"")</f>
        <v/>
      </c>
      <c r="C6" s="164"/>
      <c r="D6" s="164"/>
      <c r="E6" s="164"/>
      <c r="F6" s="165"/>
      <c r="G6" s="166">
        <f ca="1">IFERROR(NOW()-F6,"")</f>
        <v>45948.775200810182</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45948.775200810182</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45948.775200810182</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45948.775200810182</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45948.775200810182</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45948.775200810182</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45948.775200810182</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45948.775200810182</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45948.775200810182</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45948.775200810182</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45948.775200810182</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45948.775200810182</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45948.775200810182</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45948.775200810182</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45948.775200810182</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45948.775200810182</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45948.775200810182</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45948.775200810182</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45948.775200810182</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45948.775200810182</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45948.775200810182</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45948.775200810182</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45948.775200810182</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45948.775200810182</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45948.775200810182</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45948.775200810182</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45948.775200810182</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45948.775200810182</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45948.775200810182</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45948.775200810182</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45948.775200810182</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45948.775200810182</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45948.775200810182</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45948.775200810182</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45948.775200810182</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45948.775200810182</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45948.775200810182</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45948.775200810182</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45948.775200810182</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45948.775200810182</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45948.775200810182</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45948.775200810182</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45948.775200810182</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45948.775200810182</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45948.775200810182</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45948.775200810182</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45948.775200810182</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45948.775200810182</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45948.775200810182</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45948.775200810182</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45948.775200810182</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45948.775200810182</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45948.775200578704</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45948.775200578704</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45948.775200578704</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45948.775200578704</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45948.775200578704</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45948.775200578704</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45948.775200578704</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45948.775200578704</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45948.775200578704</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45948.775200578704</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45948.775200578704</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45948.775200578704</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45948.775200578704</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45948.775200578704</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45948.775200578704</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45948.775200578704</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45948.775200578704</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45948.775200578704</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45948.775200578704</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45948.775200578704</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45948.775200578704</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45948.775200578704</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45948.775200578704</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45948.775200578704</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45948.775200578704</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45948.775200578704</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45948.775200578704</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45948.775200578704</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45948.775200578704</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45948.775200578704</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45948.775200578704</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45948.775200578704</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45948.775200578704</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45948.775200578704</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45948.775200578704</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45948.775200578704</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45948.775200578704</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45948.775200578704</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45948.775200578704</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45948.775200578704</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45948.775200578704</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45948.775200578704</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45948.775200578704</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45948.775200578704</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45948.775200578704</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45948.775200578704</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45948.775200578704</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45948.775200578704</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45948.775200578704</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45948.775200578704</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45948.775200578704</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45948.775200578704</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45948.775200578704</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45948.775200578704</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45948.775200578704</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45948.775200578704</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45948.775200578704</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45948.775200578704</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45948.775200578704</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45948.775200578704</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45948.775200578704</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45948.775200578704</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45948.775200578704</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45948.775200578704</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45948.775200578704</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45948.775200578704</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45948.775200578704</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45948.775200578704</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45948.775200578704</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45948.775200578704</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45948.775200578704</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45948.775200578704</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45948.775200578704</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45948.775200578704</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45948.775200578704</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45948.775200578704</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45948.775200578704</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45948.775200578704</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45948.775200578704</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45948.775200578704</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45948.775200578704</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45948.775200578704</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45948.775200578704</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45948.775200578704</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45948.775200578704</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45948.775200578704</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45948.775200578704</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45948.775200578704</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45948.775200578704</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45948.775200578704</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45948.775200578704</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45948.775200578704</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45948.775200578704</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45948.775200578704</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45948.775200578704</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45948.775200578704</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45948.775200578704</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45948.775200578704</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45948.775200578704</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45948.775200578704</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45948.775200578704</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45948.775200578704</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45948.775200578704</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45948.775200578704</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45948.775200578704</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45948.775200578704</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45948.775200578704</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45948.775200578704</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45948.775200578704</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45948.775200578704</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45948.775200578704</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45948.775200578704</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45948.775200578704</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45948.775200578704</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45948.775200578704</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45948.775200578704</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45948.775200578704</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45948.775200578704</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45948.775200578704</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45948.775200578704</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45948.775200578704</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45948.775200578704</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45948.775200578704</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45948.775200578704</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45948.775200578704</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45948.775200578704</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45948.775200578704</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45948.775200578704</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45948.775200578704</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45948.775200578704</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45948.775200578704</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45948.775200578704</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45948.775200578704</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45948.775200578704</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45948.775200578704</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45948.775200578704</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45948.775200578704</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45948.775200578704</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45948.775200578704</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45948.775200578704</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45948.775200578704</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45948.775200578704</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45948.775200578704</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45948.775200578704</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45948.775200578704</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45948.775200578704</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45948.775200578704</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45948.775200578704</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45948.775200578704</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45948.775200578704</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45948.775200578704</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45948.775200578704</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45948.775200578704</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45948.775200578704</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45948.775200578704</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45948.775200578704</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45948.775200578704</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45948.775200578704</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45948.775200578704</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45948.775200578704</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45948.775200578704</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45948.775200578704</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45948.775200578704</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45948.775200578704</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45948.775200578704</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45948.775200578704</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45948.775200578704</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45948.775200578704</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45948.775200578704</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45948.775200578704</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45948.775200578704</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45948.775200578704</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45948.775200578704</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45948.775200578704</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45948.775200578704</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45948.775200578704</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45948.775200578704</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45948.775200578704</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45948.775200578704</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45948.775200578704</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45948.775200578704</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45948.775200578704</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45948.775200578704</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45948.775200578704</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45948.775200578704</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45948.775200578704</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45948.775200578704</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45948.775200578704</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45948.775200578704</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45948.775200578704</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45948.775200578704</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45948.775200578704</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45948.775200578704</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45948.775200578704</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45948.775200578704</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45948.775200578704</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45948.775200578704</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45948.775200578704</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45948.775200578704</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45948.775200578704</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45948.775200578704</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45948.775200578704</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45948.775200578704</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45948.775200578704</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45948.775200578704</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45948.775200578704</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45948.775200578704</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45948.775200578704</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45948.775200578704</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45948.775200578704</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45948.775200578704</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45948.775200578704</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45948.775200578704</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45948.775200578704</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45948.775200578704</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45948.775200578704</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45948.775200578704</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45948.775200578704</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45948.775200578704</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45948.775200578704</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45948.775200578704</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45948.775200578704</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45948.775200578704</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45948.775200578704</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45948.775200578704</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45948.775200578704</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45948.775200578704</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45948.775200578704</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45948.775200578704</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45948.775200578704</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45948.775200578704</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45948.775200578704</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45948.775200578704</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45948.775200578704</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45948.775200578704</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45948.775200578704</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45948.775200578704</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45948.775200578704</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45948.775200578704</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45948.775200578704</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45948.775200578704</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45948.775200578704</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45948.775200578704</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45948.775200578704</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45948.775200578704</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45948.775200578704</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45948.775200578704</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45948.775200578704</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45948.775200578704</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45948.775200578704</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45948.775200578704</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45948.775200578704</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45948.775200578704</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45948.775200578704</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45948.775200578704</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45948.775200578704</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45948.775200578704</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45948.775200578704</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45948.775200578704</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45948.775200578704</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45948.775200578704</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45948.775200578704</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45948.775200578704</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45948.775200578704</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45948.775200578704</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45948.775200578704</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45948.775200578704</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45948.775200578704</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45948.775200578704</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45948.775200578704</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45948.775200578704</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45948.775200578704</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45948.775200578704</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45948.775200578704</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45948.775200578704</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45948.775200578704</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45948.775200578704</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45948.775200578704</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45948.775200578704</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45948.775200578704</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45948.775200578704</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45948.775200578704</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45948.775200578704</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45948.775200578704</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45948.775200578704</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45948.775200578704</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45948.775200578704</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45948.775200578704</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45948.775200578704</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45948.775200578704</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45948.775200578704</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45948.775200578704</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45948.775200578704</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45948.775200578704</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45948.775200578704</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45948.775200578704</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45948.775200578704</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45948.775200578704</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45948.775200578704</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45948.775200578704</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45948.775200578704</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45948.775200578704</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45948.775200578704</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45948.775200578704</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45948.775200578704</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45948.775200578704</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45948.775200578704</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45948.775200578704</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45948.775200578704</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45948.775200578704</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45948.775200578704</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45948.775200578704</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45948.775200578704</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45948.775200578704</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45948.775200578704</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45948.775200578704</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45948.775200578704</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45948.775200578704</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45948.775200578704</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45948.775200578704</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45948.775200578704</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45948.775200578704</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45948.775200578704</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45948.775200578704</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45948.775200578704</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45948.775200578704</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45948.775200578704</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45948.775200578704</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45948.775200578704</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45948.775200578704</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45948.775200578704</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45948.775200578704</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45948.775200578704</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45948.775200578704</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45948.775200578704</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45948.775200578704</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45948.775200578704</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45948.775200578704</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45948.775200578704</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45948.775200578704</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45948.775200578704</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45948.775200578704</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45948.775200578704</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45948.775200578704</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45948.775200578704</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45948.775200578704</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45948.775200578704</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45948.775200578704</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45948.775200578704</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45948.775200578704</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45948.775200578704</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45948.775200578704</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45948.775200578704</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45948.775200578704</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45948.775200578704</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45948.775200578704</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45948.775200578704</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45948.775200578704</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45948.775200578704</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45948.775200578704</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45948.775200578704</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45948.775200578704</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45948.775200578704</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45948.775200578704</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45948.775200578704</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45948.775200578704</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45948.775200578704</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45948.775200578704</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45948.775200578704</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45948.775200578704</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45948.775200578704</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45948.775200578704</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45948.775200578704</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45948.775200578704</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45948.775200578704</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45948.775200578704</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45948.775200578704</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45948.775200578704</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45948.775200578704</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45948.775200578704</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45948.775200578704</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45948.775200578704</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45948.775200578704</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45948.775200578704</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45948.775200578704</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45948.775200578704</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45948.775200578704</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45948.775200578704</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45948.775200578704</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45948.775200578704</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45948.775200578704</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45948.775200578704</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45948.775200578704</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45948.775200578704</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45948.775200578704</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45948.775200578704</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45948.775200578704</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45948.775200578704</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45948.775200578704</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45948.775200578704</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45948.775200578704</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45948.775200578704</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45948.775200578704</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45948.775200578704</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45948.775200578704</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45948.775200578704</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45948.775200578704</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45948.775200578704</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45948.775200578704</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45948.775200578704</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45948.775200578704</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45948.775200578704</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45948.775200578704</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45948.775200578704</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45948.775200578704</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45948.775200578704</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45948.775200578704</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45948.775200578704</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45948.775200578704</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45948.775200578704</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45948.775200578704</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45948.775200578704</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45948.775200578704</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45948.775200578704</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45948.775200578704</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45948.775200578704</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45948.775200578704</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45948.775200578704</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45948.775200578704</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45948.775200578704</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45948.775200578704</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45948.775200578704</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45948.775200578704</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45948.775200578704</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45948.775200578704</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45948.775200578704</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45948.775200578704</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45948.775200578704</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45948.775200578704</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45948.775200578704</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45948.775200578704</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45948.775200578704</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45948.775200578704</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45948.775200578704</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45948.775200578704</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45948.775200578704</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45948.775200578704</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45948.775200578704</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45948.775200578704</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45948.775200578704</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45948.775200578704</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45948.775200578704</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45948.775200578704</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45948.775200578704</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45948.775200578704</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45948.775200578704</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45948.775200578704</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45948.775200578704</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45948.775200578704</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45948.775200578704</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45948.775200578704</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45948.775200578704</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45948.775200578704</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45948.775200578704</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45948.775200578704</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45948.775200578704</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45948.775200578704</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45948.775200578704</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45948.775200578704</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45948.775200578704</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45948.775200578704</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45948.775200578704</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45948.775200578704</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45948.775200578704</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45948.775200578704</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45948.775200578704</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45948.775200578704</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45948.775200578704</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45948.775200578704</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45948.775200578704</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45948.775200578704</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45948.775200578704</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45948.775200578704</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45948.775200578704</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45948.775200578704</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45948.775200578704</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45948.775200578704</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45948.775200578704</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45948.775200578704</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45948.775200578704</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45948.775200578704</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45948.775200578704</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45948.775200578704</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45948.775200810182</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45948.775200810182</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45948.775200810182</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45948.775200810182</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45948.775200810182</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45948.775200810182</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45948.775200810182</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45948.775200810182</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45948.775200810182</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45948.775200810182</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45948.775200810182</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45948.775200810182</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45948.775200810182</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39072</v>
      </c>
      <c r="B2" s="143" t="s">
        <v>5398</v>
      </c>
      <c r="C2" s="142">
        <v>1</v>
      </c>
      <c r="D2" s="143" t="s">
        <v>34463</v>
      </c>
      <c r="E2" s="142" t="s">
        <v>39073</v>
      </c>
      <c r="F2" s="144">
        <v>45926.772847222222</v>
      </c>
      <c r="G2" s="145">
        <f ca="1">IFERROR(NOW()-F2,"-")</f>
        <v>22.002353587959078</v>
      </c>
      <c r="H2" s="146">
        <v>45927.449074074102</v>
      </c>
      <c r="I2" s="143" t="str">
        <f>IFERROR(VLOOKUP(D2,DB!A:F,6,0),"")</f>
        <v>SCECO</v>
      </c>
      <c r="J2" s="143" t="str">
        <f>IFERROR(VLOOKUP(D2,DB!A:G,7,0),"")</f>
        <v>Weak</v>
      </c>
      <c r="K2" s="142" t="s">
        <v>39074</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39075</v>
      </c>
      <c r="B3" s="143" t="str">
        <f>IFERROR(VLOOKUP(D3,DB!A:K,11,0),"")</f>
        <v>R6</v>
      </c>
      <c r="C3" s="142">
        <v>1</v>
      </c>
      <c r="D3" s="143" t="s">
        <v>34282</v>
      </c>
      <c r="E3" s="142" t="s">
        <v>38964</v>
      </c>
      <c r="F3" s="146">
        <v>45939.529062499998</v>
      </c>
      <c r="G3" s="145">
        <f ca="1">IFERROR(NOW()-F3,"-")</f>
        <v>9.2461383101835963</v>
      </c>
      <c r="H3" s="146">
        <v>45927.987534722219</v>
      </c>
      <c r="I3" s="143" t="str">
        <f>IFERROR(VLOOKUP(D3,DB!A:F,6,0),"")</f>
        <v>SCECO</v>
      </c>
      <c r="J3" s="143" t="str">
        <f>IFERROR(VLOOKUP(D3,DB!A:G,7,0),"")</f>
        <v>Vandalized</v>
      </c>
      <c r="K3" s="142" t="s">
        <v>39076</v>
      </c>
      <c r="L3" s="143" t="str">
        <f>IFERROR(VLOOKUP(D3,DB!A:I,9,0),"")</f>
        <v>Latis</v>
      </c>
    </row>
    <row r="4" spans="1:16383" ht="31.5" customHeight="1">
      <c r="A4" s="106" t="s">
        <v>39062</v>
      </c>
      <c r="B4" s="105" t="str">
        <f>IFERROR(VLOOKUP(D4,DB!A:K,11,0),"")</f>
        <v>R6</v>
      </c>
      <c r="C4" s="107">
        <v>1</v>
      </c>
      <c r="D4" s="105" t="s">
        <v>35019</v>
      </c>
      <c r="E4" s="142" t="s">
        <v>38964</v>
      </c>
      <c r="F4" s="109"/>
      <c r="G4" s="78">
        <f ca="1">IFERROR(NOW()-F4,"-")</f>
        <v>45948.775200810182</v>
      </c>
      <c r="H4" s="109">
        <v>45948.620763888888</v>
      </c>
      <c r="I4" s="105" t="str">
        <f>IFERROR(VLOOKUP(D4,DB!A:F,6,0),"")</f>
        <v>SCECO</v>
      </c>
      <c r="J4" s="104" t="str">
        <f>IFERROR(VLOOKUP(D4,DB!A:G,7,0),"")</f>
        <v>Vandalized</v>
      </c>
      <c r="K4" s="110" t="s">
        <v>39077</v>
      </c>
      <c r="L4" s="111" t="str">
        <f>IFERROR(VLOOKUP(D4,DB!A:I,9,0),"")</f>
        <v>Latis</v>
      </c>
    </row>
    <row r="5" spans="1:16383" ht="31.5" customHeight="1">
      <c r="A5" s="106" t="s">
        <v>39062</v>
      </c>
      <c r="B5" s="105" t="str">
        <f>IFERROR(VLOOKUP(D5,DB!A:K,11,0),"")</f>
        <v>R6</v>
      </c>
      <c r="C5" s="107">
        <v>1</v>
      </c>
      <c r="D5" s="105" t="s">
        <v>35633</v>
      </c>
      <c r="E5" s="142" t="s">
        <v>38964</v>
      </c>
      <c r="F5" s="109"/>
      <c r="G5" s="78">
        <f ca="1">IFERROR(NOW()-F5,"-")</f>
        <v>45948.775200810182</v>
      </c>
      <c r="H5" s="109">
        <v>45948.697245370371</v>
      </c>
      <c r="I5" s="105" t="str">
        <f>IFERROR(VLOOKUP(D5,DB!A:F,6,0),"")</f>
        <v>SCECO</v>
      </c>
      <c r="J5" s="104" t="str">
        <f>IFERROR(VLOOKUP(D5,DB!A:G,7,0),"")</f>
        <v>Good</v>
      </c>
      <c r="K5" s="110" t="s">
        <v>39078</v>
      </c>
      <c r="L5" s="111" t="str">
        <f>IFERROR(VLOOKUP(D5,DB!A:I,9,0),"")</f>
        <v>Latis</v>
      </c>
    </row>
    <row r="6" spans="1:16383" ht="31.5" customHeight="1">
      <c r="A6" s="106"/>
      <c r="B6" s="105" t="str">
        <f>IFERROR(VLOOKUP(D6,DB!A:K,11,0),"")</f>
        <v/>
      </c>
      <c r="C6" s="107"/>
      <c r="D6" s="105"/>
      <c r="E6" s="108"/>
      <c r="F6" s="109"/>
      <c r="G6" s="78">
        <f ca="1">IFERROR(NOW()-F6,"-")</f>
        <v>45948.775200810182</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45948.775200810182</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45948.775200810182</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45948.775200810182</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45948.775200810182</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45948.775200810182</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45948.775200810182</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45948.775200810182</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45948.775200810182</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45948.775200810182</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45948.775200810182</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45948.775200810182</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45948.775200810182</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45948.775200810182</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45948.775200810182</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45948.775200810182</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45948.775200810182</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45948.775200810182</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45948.775200810182</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45948.775200810182</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45948.775200810182</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45948.775200810182</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45948.775200810182</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45948.775200810182</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45948.775200810182</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45948.775200810182</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45948.775200810182</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45948.775200810182</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45948.775200810182</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45948.775200810182</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45948.775200810182</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45948.775200810182</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45948.775200810182</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45948.775200810182</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45948.775200810182</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45948.775200810182</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45948.775200810182</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45948.775200810182</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45948.775200810182</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45948.775200810182</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45948.775200810182</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45948.775200810182</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45948.775200810182</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45948.775200810182</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45948.775200810182</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45948.775200810182</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45948.775200810182</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45948.775200810182</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45948.775200810182</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45948.775200810182</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45948.775200810182</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45948.775200810182</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45948.775200810182</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45948.775200810182</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45948.775200810182</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45948.775200810182</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45948.775200810182</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45948.775200810182</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45948.775200810182</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45948.775200810182</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45948.775200810182</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45948.775200810182</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45948.775200810182</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45948.775200810182</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45948.775200810182</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45948.775200810182</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45948.775200810182</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45948.775200810182</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45948.775200810182</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45948.775200810182</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45948.775200810182</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45948.775200810182</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45948.775200810182</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45948.775200810182</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45948.775200810182</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45948.775200810182</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45948.775200810182</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45948.775200810182</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45948.775200810182</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45948.775200810182</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45948.775200810182</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45948.775200810182</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45948.775200810182</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45948.775200810182</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45948.775200810182</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2025-10-18T15:37:28Z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