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819" documentId="13_ncr:1_{F6CB121F-512D-4AA6-A0C1-0FB36C537598}" xr6:coauthVersionLast="47" xr6:coauthVersionMax="47" xr10:uidLastSave="{1AF86332-9535-483F-955B-59479340DDAC}"/>
  <bookViews>
    <workbookView xWindow="-109" yWindow="-109" windowWidth="26301" windowHeight="14169"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<sst xmlns="http://schemas.openxmlformats.org/spreadsheetml/2006/main" count="178605" uniqueCount="39086">
  <si>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</si>
  <si>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</si>
  <si>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</si>
  <si>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</si>
  <si>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</si>
  <si>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</si>
  <si>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</si>
  <si>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</si>
  <si>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</si>
  <si>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</si>
  <si>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</si>
  <si>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</si>
  <si>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</si>
  <si>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</si>
  <si>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</si>
  <si>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</si>
  <si>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</si>
  <si>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</si>
  <si>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</si>
  <si>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</si>
  <si>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</si>
  <si>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</si>
  <si>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</si>
  <si>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</si>
  <si>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</si>
  <si>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</si>
  <si>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</si>
  <si>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</si>
  <si>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</si>
  <si>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</si>
  <si>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</si>
  <si>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</si>
  <si>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</si>
  <si>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</si>
  <si>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</si>
  <si>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</si>
  <si>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</si>
  <si>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</si>
  <si>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</si>
  <si>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</si>
  <si>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</si>
  <si>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</si>
  <si>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</si>
  <si>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</si>
  <si>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</si>
  <si>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</si>
  <si>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</si>
  <si>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</si>
  <si>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</si>
  <si>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</si>
  <si>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</si>
  <si>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</si>
  <si>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</si>
  <si>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</si>
  <si>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</si>
  <si>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</si>
  <si>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</si>
  <si>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</si>
  <si>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</si>
  <si>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</si>
  <si>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</si>
  <si>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</si>
  <si>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</si>
  <si>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</si>
  <si>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</si>
  <si>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</si>
  <si>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</si>
  <si>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</si>
  <si>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</si>
  <si>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</si>
  <si>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</si>
  <si>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</si>
  <si>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</si>
  <si>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</si>
  <si>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</si>
  <si>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</si>
  <si>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</si>
  <si>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</si>
  <si>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</si>
  <si>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</si>
  <si>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</si>
  <si>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</si>
  <si>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</si>
  <si>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</si>
  <si>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</si>
  <si>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</si>
  <si>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</si>
  <si>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</si>
  <si>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</si>
  <si>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</si>
  <si>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</si>
  <si>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</si>
  <si>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</si>
  <si>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</si>
  <si>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</si>
  <si>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</si>
  <si>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</si>
  <si>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</si>
  <si>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</si>
  <si>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</si>
  <si>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</si>
  <si>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</si>
  <si>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</si>
  <si>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</si>
  <si>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</si>
  <si>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</si>
  <si>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</si>
  <si>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</si>
  <si>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</si>
  <si>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</si>
  <si>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</si>
  <si>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</si>
  <si>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</si>
  <si>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</si>
  <si>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</si>
  <si>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</si>
  <si>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</si>
  <si>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</si>
  <si>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</si>
  <si>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</si>
  <si>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</si>
  <si>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</si>
  <si>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</si>
  <si>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</si>
  <si>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</si>
  <si>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</si>
  <si>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</si>
  <si>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</si>
  <si>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</si>
  <si>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</si>
  <si>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</si>
  <si>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</si>
  <si>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</si>
  <si>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</si>
  <si>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</si>
  <si>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</si>
  <si>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</si>
  <si>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</si>
  <si>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</si>
  <si>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</si>
  <si>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</si>
  <si>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</si>
  <si>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</si>
  <si>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</si>
  <si>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</si>
  <si>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</si>
  <si>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</si>
  <si>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</si>
  <si>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</si>
  <si>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</si>
  <si>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</si>
  <si>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</si>
  <si>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</si>
  <si>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</si>
  <si>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</si>
  <si>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</si>
  <si>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</si>
  <si>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</si>
  <si>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</si>
  <si>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</si>
  <si>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</si>
  <si>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</si>
  <si>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</si>
  <si>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</si>
  <si>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</si>
  <si>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</si>
  <si>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</si>
  <si>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</si>
  <si>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</si>
  <si>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</si>
  <si>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</si>
  <si>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</si>
  <si>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</si>
  <si>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</si>
  <si>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</si>
  <si>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</si>
  <si>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</si>
  <si>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</si>
  <si>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</si>
  <si>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</si>
  <si>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</si>
  <si>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</si>
  <si>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</si>
  <si>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</si>
  <si>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</si>
  <si>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</si>
  <si>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</si>
  <si>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</si>
  <si>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</si>
  <si>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</si>
  <si>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</si>
  <si>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</si>
  <si>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</si>
  <si>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</si>
  <si>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</si>
  <si>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</si>
  <si>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</si>
  <si>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</si>
  <si>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</si>
  <si>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</si>
  <si>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</si>
  <si>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</si>
  <si>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</si>
  <si>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</si>
  <si>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</si>
  <si>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</si>
  <si>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</si>
  <si>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</si>
  <si>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</si>
  <si>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</si>
  <si>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</si>
  <si>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</si>
  <si>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</si>
  <si>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</si>
  <si>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</si>
  <si>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</si>
  <si>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</si>
  <si>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</si>
  <si>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</si>
  <si>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</si>
  <si>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</si>
  <si>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</si>
  <si>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</si>
  <si>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</si>
  <si>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</si>
  <si>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</si>
  <si>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</si>
  <si>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</si>
  <si>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</si>
  <si>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</si>
  <si>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</si>
  <si>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</si>
  <si>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</si>
  <si>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</si>
  <si>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</si>
  <si>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</si>
  <si>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</si>
  <si>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</si>
  <si>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</si>
  <si>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</si>
  <si>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</si>
  <si>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</si>
  <si>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</si>
  <si>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</si>
  <si>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</si>
  <si>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</si>
  <si>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</si>
  <si>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</si>
  <si>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</si>
  <si>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</si>
  <si>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</si>
  <si>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</si>
  <si>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</si>
  <si>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</si>
  <si>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</si>
  <si>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</si>
  <si>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</si>
  <si>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</si>
  <si>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</si>
  <si>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</si>
  <si>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</si>
  <si>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</si>
  <si>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</si>
  <si>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</si>
  <si>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</si>
  <si>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</si>
  <si>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</si>
  <si>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</si>
  <si>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</si>
  <si>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</si>
  <si>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</si>
  <si>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</si>
  <si>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</si>
  <si>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</si>
  <si>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</si>
  <si>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</si>
  <si>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</si>
  <si>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</si>
  <si>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</si>
  <si>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</si>
  <si>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</si>
  <si>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</si>
  <si>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</si>
  <si>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</si>
  <si>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</si>
  <si>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</si>
  <si>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</si>
  <si>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</si>
  <si>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</si>
  <si>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</si>
  <si>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</si>
  <si>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</si>
  <si>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</si>
  <si>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</si>
  <si>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</si>
  <si>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</si>
  <si>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</si>
  <si>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</si>
  <si>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</si>
  <si>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</si>
  <si>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</si>
  <si>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</si>
  <si>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</si>
  <si>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</si>
  <si>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</si>
  <si>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</si>
  <si>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</si>
  <si>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</si>
  <si>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</si>
  <si>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</si>
  <si>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</si>
  <si>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</si>
  <si>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</si>
  <si>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</si>
  <si>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</si>
  <si>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</si>
  <si>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</si>
  <si>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</si>
  <si>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</si>
  <si>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</si>
  <si>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</si>
  <si>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</si>
  <si>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</si>
  <si>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</si>
  <si>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</si>
  <si>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</si>
  <si>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</si>
  <si>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</si>
  <si>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</si>
  <si>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</si>
  <si>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</si>
  <si>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</si>
  <si>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</si>
  <si>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</si>
  <si>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</si>
  <si>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</si>
  <si>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</si>
  <si>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</si>
  <si>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</si>
  <si>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</si>
  <si>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</si>
  <si>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</si>
  <si>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</si>
  <si>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</si>
  <si>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</si>
  <si>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</si>
  <si>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</si>
  <si>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</si>
  <si>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</si>
  <si>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</si>
  <si>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</si>
  <si>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</si>
  <si>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</si>
  <si>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</si>
  <si>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</si>
  <si>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</si>
  <si>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</si>
  <si>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</si>
  <si>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</si>
  <si>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</si>
  <si>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</si>
  <si>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</si>
  <si>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</si>
  <si>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</si>
  <si>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</si>
  <si>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</si>
  <si>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</si>
  <si>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</si>
  <si>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</si>
  <si>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</si>
  <si>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</si>
  <si>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</si>
  <si>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</si>
  <si>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</si>
  <si>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</si>
  <si>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</si>
  <si>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</si>
  <si>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</si>
  <si>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</si>
  <si>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</si>
  <si>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</si>
  <si>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</si>
  <si>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</si>
  <si>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</si>
  <si>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</si>
  <si>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</si>
  <si>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</si>
  <si>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</si>
  <si>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</si>
  <si>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</si>
  <si>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</si>
  <si>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</si>
  <si>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</si>
  <si>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</si>
  <si>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</si>
  <si>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</si>
  <si>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</si>
  <si>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</si>
  <si>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</si>
  <si>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</si>
  <si>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</si>
  <si>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</si>
  <si>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</si>
  <si>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</si>
  <si>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</si>
  <si>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</si>
  <si>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</si>
  <si>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</si>
  <si>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</si>
  <si>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</si>
  <si>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</si>
  <si>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</si>
  <si>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</si>
  <si>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</si>
  <si>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</si>
  <si>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</si>
  <si>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</si>
  <si>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</si>
  <si>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</si>
  <si>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</si>
  <si>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</si>
  <si>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</si>
  <si>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</si>
  <si>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</si>
  <si>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</si>
  <si>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</si>
  <si>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</si>
  <si>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</si>
  <si>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</si>
  <si>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</si>
  <si>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</si>
  <si>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</si>
  <si>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</si>
  <si>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</si>
  <si>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</si>
  <si>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</si>
  <si>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</si>
  <si>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</si>
  <si>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</si>
  <si>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</si>
  <si>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</si>
  <si>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</si>
  <si>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</si>
  <si>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</si>
  <si>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</si>
  <si>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</si>
  <si>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</si>
  <si>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</si>
  <si>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</si>
  <si>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</si>
  <si>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</si>
  <si>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</si>
  <si>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</si>
  <si>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</si>
  <si>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</si>
  <si>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</si>
  <si>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</si>
  <si>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</si>
  <si>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</si>
  <si>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</si>
  <si>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</si>
  <si>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</si>
  <si>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</si>
  <si>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</si>
  <si>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</si>
  <si>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</si>
  <si>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</si>
  <si>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</si>
  <si>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</si>
  <si>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</si>
  <si>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</si>
  <si>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</si>
  <si>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</si>
  <si>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</si>
  <si>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</si>
  <si>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</si>
  <si>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</si>
  <si>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</si>
  <si>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</si>
  <si>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</si>
  <si>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</si>
  <si>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</si>
  <si>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</si>
  <si>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</si>
  <si>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</si>
  <si>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</si>
  <si>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</si>
  <si>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</si>
  <si>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</si>
  <si>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</si>
  <si>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</si>
  <si>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</si>
  <si>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</si>
  <si>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</si>
  <si>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</si>
  <si>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</si>
  <si>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</si>
  <si>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</si>
  <si>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</si>
  <si>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</si>
  <si>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</si>
  <si>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</si>
  <si>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</si>
  <si>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</si>
  <si>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</si>
  <si>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</si>
  <si>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</si>
  <si>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</si>
  <si>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</si>
  <si>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</si>
  <si>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</si>
  <si>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</si>
  <si>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</si>
  <si>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</si>
  <si>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</si>
  <si>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</si>
  <si>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</si>
  <si>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</si>
  <si>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</si>
  <si>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</si>
  <si>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</si>
  <si>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</si>
  <si>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</si>
  <si>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</si>
  <si>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</si>
  <si>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</si>
  <si>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</si>
  <si>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</si>
  <si>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</si>
  <si>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</si>
  <si>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</si>
  <si>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</si>
  <si>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</si>
  <si>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</si>
  <si>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</si>
  <si>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</si>
  <si>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</si>
  <si>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</si>
  <si>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</si>
  <si>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</si>
  <si>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</si>
  <si>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</si>
  <si>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</si>
  <si>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</si>
  <si>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</si>
  <si>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</si>
  <si>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</si>
  <si>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</si>
  <si>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</si>
  <si>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</si>
  <si>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</si>
  <si>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</si>
  <si>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</si>
  <si>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</si>
  <si>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</si>
  <si>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</si>
  <si>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</si>
  <si>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</si>
  <si>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</si>
  <si>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</si>
  <si>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</si>
  <si>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</si>
  <si>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</si>
  <si>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</si>
  <si>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</si>
  <si>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</si>
  <si>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</si>
  <si>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</si>
  <si>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</si>
  <si>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</si>
  <si>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</si>
  <si>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</si>
  <si>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</si>
  <si>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</si>
  <si>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</si>
  <si>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</si>
  <si>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</si>
  <si>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</si>
  <si>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</si>
  <si>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</si>
  <si>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</si>
  <si>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</si>
  <si>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</si>
  <si>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</si>
  <si>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</si>
  <si>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</si>
  <si>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</si>
  <si>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</si>
  <si>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</si>
  <si>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</si>
  <si>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</si>
  <si>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</si>
  <si>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</si>
  <si>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</si>
  <si>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</si>
  <si>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</si>
  <si>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</si>
  <si>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</si>
  <si>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</si>
  <si>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</si>
  <si>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</si>
  <si>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</si>
  <si>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</si>
  <si>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</si>
  <si>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</si>
  <si>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</si>
  <si>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</si>
  <si>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</si>
  <si>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</si>
  <si>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</si>
  <si>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</si>
  <si>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</si>
  <si>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</si>
  <si>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</si>
  <si>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</si>
  <si>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</si>
  <si>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</si>
  <si>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</si>
  <si>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</si>
  <si>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</si>
  <si>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</si>
  <si>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</si>
  <si>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</si>
  <si>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</si>
  <si>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</si>
  <si>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</si>
  <si>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</si>
  <si>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</si>
  <si>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</si>
  <si>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</si>
  <si>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</si>
  <si>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</si>
  <si>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</si>
  <si>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</si>
  <si>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</si>
  <si>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</si>
  <si>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</si>
  <si>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</si>
  <si>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</si>
  <si>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</si>
  <si>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</si>
  <si>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</si>
  <si>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</si>
  <si>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</si>
  <si>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</si>
  <si>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</si>
  <si>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</si>
  <si>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</si>
  <si>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</si>
  <si>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</si>
  <si>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</si>
  <si>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</si>
  <si>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</si>
  <si>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</si>
  <si>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</si>
  <si>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</si>
  <si>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</si>
  <si>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</si>
  <si>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</si>
  <si>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</si>
  <si>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</si>
  <si>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</si>
  <si>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</si>
  <si>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</si>
  <si>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</si>
  <si>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</si>
  <si>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</si>
  <si>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</si>
  <si>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</si>
  <si>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</si>
  <si>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</si>
  <si>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</si>
  <si>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</si>
  <si>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</si>
  <si>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</si>
  <si>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</si>
  <si>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</si>
  <si>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</si>
  <si>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</si>
  <si>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</si>
  <si>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</si>
  <si>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</si>
  <si>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</si>
  <si>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</si>
  <si>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</si>
  <si>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</si>
  <si>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</si>
  <si>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</si>
  <si>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</si>
  <si>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</si>
  <si>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</si>
  <si>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</si>
  <si>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</si>
  <si>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</si>
  <si>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</si>
  <si>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</si>
  <si>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</si>
  <si>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</si>
  <si>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</si>
  <si>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</si>
  <si>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</si>
  <si>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</si>
  <si>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</si>
  <si>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</si>
  <si>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</si>
  <si>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</si>
  <si>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</si>
  <si>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</si>
  <si>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</si>
  <si>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</si>
  <si>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</si>
  <si>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</si>
  <si>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</si>
  <si>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</si>
  <si>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</si>
  <si>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</si>
  <si>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</si>
  <si>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</si>
  <si>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</si>
  <si>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</si>
  <si>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</si>
  <si>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</si>
  <si>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</si>
  <si>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</si>
  <si>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</si>
  <si>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</si>
  <si>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</si>
  <si>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</si>
  <si>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</si>
  <si>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</si>
  <si>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</si>
  <si>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</si>
  <si>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</si>
  <si>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</si>
  <si>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</si>
  <si>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</si>
  <si>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</si>
  <si>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</si>
  <si>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</si>
  <si>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</si>
  <si>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</si>
  <si>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</si>
  <si>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</si>
  <si>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</si>
  <si>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</si>
  <si>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</si>
  <si>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</si>
  <si>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</si>
  <si>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</si>
  <si>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</si>
  <si>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</si>
  <si>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</si>
  <si>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</si>
  <si>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</si>
  <si>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</si>
  <si>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</si>
  <si>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</si>
  <si>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</si>
  <si>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</si>
  <si>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</si>
  <si>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</si>
  <si>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</si>
  <si>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</si>
  <si>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</si>
  <si>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</si>
  <si>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</si>
  <si>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</si>
  <si>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</si>
  <si>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</si>
  <si>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</si>
  <si>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</si>
  <si>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</si>
  <si>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</si>
  <si>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</si>
  <si>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</si>
  <si>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</si>
  <si>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</si>
  <si>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</si>
  <si>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</si>
  <si>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</si>
  <si>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</si>
  <si>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</si>
  <si>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</si>
  <si>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</si>
  <si>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</si>
  <si>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</si>
  <si>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</si>
  <si>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</si>
  <si>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</si>
  <si>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</si>
  <si>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</si>
  <si>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</si>
  <si>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</si>
  <si>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</si>
  <si>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</si>
  <si>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</si>
  <si>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</si>
  <si>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</si>
  <si>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</si>
  <si>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</si>
  <si>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</si>
  <si>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</si>
  <si>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</si>
  <si>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</si>
  <si>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</si>
  <si>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</si>
  <si>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</si>
  <si>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</si>
  <si>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</si>
  <si>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</si>
  <si>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</si>
  <si>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</si>
  <si>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</si>
  <si>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</si>
  <si>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</si>
  <si>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</si>
  <si>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</si>
  <si>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</si>
  <si>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</si>
  <si>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</si>
  <si>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</si>
  <si>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</si>
  <si>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</si>
  <si>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</si>
  <si>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</si>
  <si>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</si>
  <si>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</si>
  <si>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</si>
  <si>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</si>
  <si>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</si>
  <si>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</si>
  <si>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</si>
  <si>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</si>
  <si>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</si>
  <si>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</si>
  <si>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</si>
  <si>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</si>
  <si>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</si>
  <si>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</si>
  <si>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</si>
  <si>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</si>
  <si>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</si>
  <si>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</si>
  <si>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</si>
  <si>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</si>
  <si>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</si>
  <si>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</si>
  <si>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</si>
  <si>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</si>
  <si>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</si>
  <si>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</si>
  <si>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</si>
  <si>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</si>
  <si>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</si>
  <si>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</si>
  <si>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</si>
  <si>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</si>
  <si>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</si>
  <si>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</si>
  <si>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</si>
  <si>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</si>
  <si>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</si>
  <si>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</si>
  <si>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</si>
  <si>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</si>
  <si>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</si>
  <si>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</si>
  <si>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</si>
  <si>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</si>
  <si>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</si>
  <si>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</si>
  <si>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</si>
  <si>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</si>
  <si>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</si>
  <si>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</si>
  <si>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</si>
  <si>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</si>
  <si>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</si>
  <si>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</si>
  <si>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</si>
  <si>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</si>
  <si>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</si>
  <si>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</si>
  <si>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</si>
  <si>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</si>
  <si>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</si>
  <si>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</si>
  <si>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</si>
  <si>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</si>
  <si>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</si>
  <si>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</si>
  <si>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</si>
  <si>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</si>
  <si>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</si>
  <si>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</si>
  <si>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</si>
  <si>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</si>
  <si>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</si>
  <si>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</si>
  <si>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</si>
  <si>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</si>
  <si>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</si>
  <si>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</si>
  <si>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</si>
  <si>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</si>
  <si>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</si>
  <si>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</si>
  <si>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</si>
  <si>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</si>
  <si>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</si>
  <si>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</si>
  <si>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</si>
  <si>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</si>
  <si>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</si>
  <si>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</si>
  <si>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</si>
  <si>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</si>
  <si>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</si>
  <si>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</si>
  <si>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</si>
  <si>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</si>
  <si>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</si>
  <si>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</si>
  <si>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</si>
  <si>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</si>
  <si>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</si>
  <si>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</si>
  <si>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</si>
  <si>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</si>
  <si>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</si>
  <si>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</si>
  <si>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</si>
  <si>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</si>
  <si>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</si>
  <si>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</si>
  <si>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</si>
  <si>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</si>
  <si>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</si>
  <si>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</si>
  <si>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</si>
  <si>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</si>
  <si>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</si>
  <si>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</si>
  <si>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</si>
  <si>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</si>
  <si>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</si>
  <si>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</si>
  <si>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</si>
  <si>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</si>
  <si>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</si>
  <si>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</si>
  <si>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</si>
  <si>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</si>
  <si>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</si>
  <si>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</si>
  <si>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</si>
  <si>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</si>
  <si>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</si>
  <si>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</si>
  <si>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</si>
  <si>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</si>
  <si>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</si>
  <si>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</si>
  <si>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</si>
  <si>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</si>
  <si>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</si>
  <si>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</si>
  <si>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</si>
  <si>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</si>
  <si>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</si>
  <si>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</si>
  <si>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</si>
  <si>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</si>
  <si>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</si>
  <si>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</si>
  <si>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</si>
  <si>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</si>
  <si>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</si>
  <si>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</si>
  <si>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</si>
  <si>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</si>
  <si>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</si>
  <si>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</si>
  <si>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</si>
  <si>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</si>
  <si>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</si>
  <si>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</si>
  <si>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</si>
  <si>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</si>
  <si>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</si>
  <si>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</si>
  <si>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</si>
  <si>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</si>
  <si>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</si>
  <si>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</si>
  <si>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</si>
  <si>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</si>
  <si>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</si>
  <si>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</si>
  <si>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</si>
  <si>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</si>
  <si>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</si>
  <si>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</si>
  <si>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</si>
  <si>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</si>
  <si>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</si>
  <si>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</si>
  <si>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</si>
  <si>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</si>
  <si>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</si>
  <si>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</si>
  <si>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</si>
  <si>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</si>
  <si>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</si>
  <si>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</si>
  <si>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</si>
  <si>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</si>
  <si>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</si>
  <si>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</si>
  <si>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</si>
  <si>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</si>
  <si>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</si>
  <si>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</si>
  <si>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</si>
  <si>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</si>
  <si>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</si>
  <si>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</si>
  <si>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</si>
  <si>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</si>
  <si>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</si>
  <si>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</si>
  <si>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</si>
  <si>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</si>
  <si>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</si>
  <si>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</si>
  <si>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</si>
  <si>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</si>
  <si>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</si>
  <si>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</si>
  <si>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</si>
  <si>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</si>
  <si>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</si>
  <si>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</si>
  <si>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</si>
  <si>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</si>
  <si>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</si>
  <si>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</si>
  <si>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</si>
  <si>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</si>
  <si>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</si>
  <si>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</si>
  <si>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</si>
  <si>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</si>
  <si>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</si>
  <si>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</si>
  <si>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</si>
  <si>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</si>
  <si>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</si>
  <si>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</si>
  <si>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</si>
  <si>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</si>
  <si>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</si>
  <si>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</si>
  <si>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</si>
  <si>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</si>
  <si>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</si>
  <si>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</si>
  <si>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</si>
  <si>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</si>
  <si>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</si>
  <si>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</si>
  <si>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</si>
  <si>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</si>
  <si>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</si>
  <si>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</si>
  <si>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</si>
  <si>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</si>
  <si>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</si>
  <si>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</si>
  <si>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</si>
  <si>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</si>
  <si>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</si>
  <si>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</si>
  <si>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</si>
  <si>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</si>
  <si>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</si>
  <si>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</si>
  <si>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</si>
  <si>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</si>
  <si>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</si>
  <si>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</si>
  <si>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</si>
  <si>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</si>
  <si>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</si>
  <si>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</si>
  <si>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</si>
  <si>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</si>
  <si>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</si>
  <si>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</si>
  <si>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</si>
  <si>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</si>
  <si>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</si>
  <si>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</si>
  <si>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</si>
  <si>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</si>
  <si>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</si>
  <si>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</si>
  <si>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</si>
  <si>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</si>
  <si>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</si>
  <si>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</si>
  <si>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</si>
  <si>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</si>
  <si>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</si>
  <si>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</si>
  <si>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</si>
  <si>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</si>
  <si>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</si>
  <si>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</si>
  <si>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</si>
  <si>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</si>
  <si>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</si>
  <si>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</si>
  <si>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</si>
  <si>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</si>
  <si>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</si>
  <si>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</si>
  <si>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</si>
  <si>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</si>
  <si>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</si>
  <si>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</si>
  <si>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</si>
  <si>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</si>
  <si>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</si>
  <si>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</si>
  <si>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</si>
  <si>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</si>
  <si>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</si>
  <si>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</si>
  <si>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</si>
  <si>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</si>
  <si>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</si>
  <si>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</si>
  <si>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</si>
  <si>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</si>
  <si>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</si>
  <si>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</si>
  <si>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</si>
  <si>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</si>
  <si>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</si>
  <si>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</si>
  <si>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</si>
  <si>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</si>
  <si>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</si>
  <si>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</si>
  <si>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</si>
  <si>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</si>
  <si>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</si>
  <si>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</si>
  <si>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</si>
  <si>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</si>
  <si>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</si>
  <si>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</si>
  <si>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</si>
  <si>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</si>
  <si>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</si>
  <si>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</si>
  <si>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</si>
  <si>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</si>
  <si>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</si>
  <si>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</si>
  <si>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</si>
  <si>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</si>
  <si>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</si>
  <si>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</si>
  <si>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</si>
  <si>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</si>
  <si>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</si>
  <si>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</si>
  <si>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</si>
  <si>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</si>
  <si>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</si>
  <si>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</si>
  <si>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</si>
  <si>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</si>
  <si>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</si>
  <si>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</si>
  <si>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</si>
  <si>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</si>
  <si>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</si>
  <si>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</si>
  <si>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</si>
  <si>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</si>
  <si>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</si>
  <si>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</si>
  <si>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</si>
  <si>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</si>
  <si>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</si>
  <si>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</si>
  <si>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</si>
  <si>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</si>
  <si>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</si>
  <si>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</si>
  <si>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</si>
  <si>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</si>
  <si>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</si>
  <si>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</si>
  <si>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</si>
  <si>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</si>
  <si>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</si>
  <si>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</si>
  <si>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</si>
  <si>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</si>
  <si>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</si>
  <si>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</si>
  <si>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</si>
  <si>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</si>
  <si>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</si>
  <si>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</si>
  <si>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</si>
  <si>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</si>
  <si>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</si>
  <si>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</si>
  <si>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</si>
  <si>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</si>
  <si>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</si>
  <si>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</si>
  <si>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</si>
  <si>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</si>
  <si>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</si>
  <si>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</si>
  <si>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</si>
  <si>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</si>
  <si>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</si>
  <si>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</si>
  <si>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</si>
  <si>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</si>
  <si>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</si>
  <si>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</si>
  <si>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</si>
  <si>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</si>
  <si>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</si>
  <si>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</si>
  <si>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</si>
  <si>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</si>
  <si>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</si>
  <si>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</si>
  <si>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</si>
  <si>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</si>
  <si>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</si>
  <si>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</si>
  <si>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</si>
  <si>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</si>
  <si>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</si>
  <si>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</si>
  <si>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</si>
  <si>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</si>
  <si>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</si>
  <si>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</si>
  <si>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</si>
  <si>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</si>
  <si>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</si>
  <si>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</si>
  <si>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</si>
  <si>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</si>
  <si>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</si>
  <si>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</si>
  <si>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</si>
  <si>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</si>
  <si>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</si>
  <si>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</si>
  <si>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</si>
  <si>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</si>
  <si>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</si>
  <si>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</si>
  <si>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</si>
  <si>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</si>
  <si>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</si>
  <si>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</si>
  <si>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</si>
  <si>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</si>
  <si>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</si>
  <si>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</si>
  <si>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</si>
  <si>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</si>
  <si>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</si>
  <si>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</si>
  <si>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</si>
  <si>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</si>
  <si>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</si>
  <si>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</si>
  <si>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</si>
  <si>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</si>
  <si>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</si>
  <si>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</si>
  <si>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</si>
  <si>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</si>
  <si>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</si>
  <si>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</si>
  <si>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</si>
  <si>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</si>
  <si>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</si>
  <si>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</si>
  <si>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</si>
  <si>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</si>
  <si>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</si>
  <si>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</si>
  <si>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</si>
  <si>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</si>
  <si>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</si>
  <si>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</si>
  <si>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</si>
  <si>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</si>
  <si>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</si>
  <si>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</si>
  <si>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</si>
  <si>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</si>
  <si>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</si>
  <si>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</si>
  <si>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</si>
  <si>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</si>
  <si>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</si>
  <si>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</si>
  <si>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</si>
  <si>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</si>
  <si>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</si>
  <si>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</si>
  <si>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</si>
  <si>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</si>
  <si>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</si>
  <si>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</si>
  <si>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</si>
  <si>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</si>
  <si>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</si>
  <si>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</si>
  <si>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</si>
  <si>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</si>
  <si>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</si>
  <si>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</si>
  <si>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</si>
  <si>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</si>
  <si>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</si>
  <si>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</si>
  <si>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</si>
  <si>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</si>
  <si>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</si>
  <si>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</si>
  <si>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</si>
  <si>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</si>
  <si>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</si>
  <si>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</si>
  <si>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</si>
  <si>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</si>
  <si>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</si>
  <si>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</si>
  <si>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</si>
  <si>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</si>
  <si>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</si>
  <si>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</si>
  <si>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</si>
  <si>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</si>
  <si>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</si>
  <si>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</si>
  <si>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</si>
  <si>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</si>
  <si>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</si>
  <si>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</si>
  <si>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</si>
  <si>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</si>
  <si>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</si>
  <si>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</si>
  <si>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</si>
  <si>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</si>
  <si>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</si>
  <si>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</si>
  <si>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</si>
  <si>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</si>
  <si>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</si>
  <si>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</si>
  <si>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</si>
  <si>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</si>
  <si>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</si>
  <si>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</si>
  <si>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</si>
  <si>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</si>
  <si>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</si>
  <si>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</si>
  <si>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</si>
  <si>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</si>
  <si>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</si>
  <si>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</si>
  <si>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</si>
  <si>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</si>
  <si>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</si>
  <si>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</si>
  <si>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</si>
  <si>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</si>
  <si>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</si>
  <si>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</si>
  <si>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</si>
  <si>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</si>
  <si>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</si>
  <si>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</si>
  <si>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</si>
  <si>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</si>
  <si>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</si>
  <si>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</si>
  <si>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</si>
  <si>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</si>
  <si>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</si>
  <si>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</si>
  <si>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</si>
  <si>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</si>
  <si>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</si>
  <si>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</si>
  <si>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</si>
  <si>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</si>
  <si>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</si>
  <si>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</si>
  <si>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</si>
  <si>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</si>
  <si>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</si>
  <si>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</si>
  <si>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</si>
  <si>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</si>
  <si>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</si>
  <si>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</si>
  <si>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</si>
  <si>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</si>
  <si>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</si>
  <si>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</si>
  <si>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</si>
  <si>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</si>
  <si>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</si>
  <si>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</si>
  <si>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</si>
  <si>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</si>
  <si>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</si>
  <si>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</si>
  <si>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</si>
  <si>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</si>
  <si>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</si>
  <si>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</si>
  <si>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</si>
  <si>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</si>
  <si>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</si>
  <si>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</si>
  <si>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</si>
  <si>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</si>
  <si>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</si>
  <si>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</si>
  <si>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</si>
  <si>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</si>
  <si>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</si>
  <si>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</si>
  <si>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</si>
  <si>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</si>
  <si>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</si>
  <si>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</si>
  <si>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</si>
  <si>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</si>
  <si>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</si>
  <si>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</si>
  <si>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</si>
  <si>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</si>
  <si>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</si>
  <si>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</si>
  <si>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</si>
  <si>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</si>
  <si>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</si>
  <si>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</si>
  <si>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</si>
  <si>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</si>
  <si>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</si>
  <si>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</si>
  <si>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</si>
  <si>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</si>
  <si>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</si>
  <si>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</si>
  <si>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</si>
  <si>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</si>
  <si>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</si>
  <si>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</si>
  <si>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</si>
  <si>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</si>
  <si>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</si>
  <si>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</si>
  <si>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</si>
  <si>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</si>
  <si>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</si>
  <si>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</si>
  <si>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</si>
  <si>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</si>
  <si>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</si>
  <si>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</si>
  <si>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</si>
  <si>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</si>
  <si>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</si>
  <si>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</si>
  <si>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</si>
  <si>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</si>
  <si>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</si>
  <si>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</si>
  <si>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</si>
  <si>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</si>
  <si>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</si>
  <si>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</si>
  <si>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</si>
  <si>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</si>
  <si>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</si>
  <si>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</si>
  <si>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</si>
  <si>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</si>
  <si>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</si>
  <si>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</si>
  <si>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</si>
  <si>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</si>
  <si>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</si>
  <si>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</si>
  <si>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</si>
  <si>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</si>
  <si>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</si>
  <si>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</si>
  <si>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</si>
  <si>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</si>
  <si>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</si>
  <si>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</si>
  <si>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</si>
  <si>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</si>
  <si>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</si>
  <si>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</si>
  <si>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</si>
  <si>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</si>
  <si>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</si>
  <si>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</si>
  <si>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</si>
  <si>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</si>
  <si>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</si>
  <si>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</si>
  <si>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</si>
  <si>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</si>
  <si>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</si>
  <si>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</si>
  <si>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</si>
  <si>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</si>
  <si>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</si>
  <si>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</si>
  <si>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</si>
  <si>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</si>
  <si>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</si>
  <si>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</si>
  <si>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</si>
  <si>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</si>
  <si>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</si>
  <si>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</si>
  <si>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</si>
  <si>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</si>
  <si>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</si>
  <si>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</si>
  <si>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</si>
  <si>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</si>
  <si>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</si>
  <si>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</si>
  <si>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</si>
  <si>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</si>
  <si>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</si>
  <si>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</si>
  <si>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</si>
  <si>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</si>
  <si>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</si>
  <si>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</si>
  <si>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</si>
  <si>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</si>
  <si>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</si>
  <si>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</si>
  <si>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</si>
  <si>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</si>
  <si>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</si>
  <si>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</si>
  <si>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</si>
  <si>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</si>
  <si>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</si>
  <si>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</si>
  <si>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</si>
  <si>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</si>
  <si>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</si>
  <si>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</si>
  <si>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</si>
  <si>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</si>
  <si>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</si>
  <si>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</si>
  <si>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</si>
  <si>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</si>
  <si>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</si>
  <si>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</si>
  <si>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</si>
  <si>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</si>
  <si>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</si>
  <si>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</si>
  <si>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</si>
  <si>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</si>
  <si>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</si>
  <si>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</si>
  <si>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</si>
  <si>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</si>
  <si>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</si>
  <si>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</si>
  <si>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</si>
  <si>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</si>
  <si>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</si>
  <si>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</si>
  <si>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</si>
  <si>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</si>
  <si>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</si>
  <si>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</si>
  <si>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</si>
  <si>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</si>
  <si>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</si>
  <si>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</si>
  <si>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</si>
  <si>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</si>
  <si>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</si>
  <si>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</si>
  <si>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</si>
  <si>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</si>
  <si>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</si>
  <si>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</si>
  <si>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</si>
  <si>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</si>
  <si>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</si>
  <si>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</si>
  <si>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</si>
  <si>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</si>
  <si>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</si>
  <si>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</si>
  <si>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</si>
  <si>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</si>
  <si>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</si>
  <si>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</si>
  <si>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</si>
  <si>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</si>
  <si>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</si>
  <si>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</si>
  <si>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</si>
  <si>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</si>
  <si>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</si>
  <si>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</si>
  <si>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</si>
  <si>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</si>
  <si>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</si>
  <si>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</si>
  <si>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</si>
  <si>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</si>
  <si>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</si>
  <si>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</si>
  <si>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</si>
  <si>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</si>
  <si>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</si>
  <si>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</si>
  <si>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</si>
  <si>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</si>
  <si>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</si>
  <si>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</si>
  <si>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</si>
  <si>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</si>
  <si>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</si>
  <si>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</si>
  <si>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</si>
  <si>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</si>
  <si>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</si>
  <si>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</si>
  <si>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</si>
  <si>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</si>
  <si>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</si>
  <si>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</si>
  <si>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</si>
  <si>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</si>
  <si>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</si>
  <si>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</si>
  <si>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</si>
  <si>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</si>
  <si>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</si>
  <si>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</si>
  <si>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</si>
  <si>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</si>
  <si>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</si>
  <si>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</si>
  <si>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</si>
  <si>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</si>
  <si>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</si>
  <si>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</si>
  <si>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</si>
  <si>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</si>
  <si>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</si>
  <si>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</si>
  <si>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</si>
  <si>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</si>
  <si>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</si>
  <si>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</si>
  <si>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</si>
  <si>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</si>
  <si>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</si>
  <si>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</si>
  <si>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</si>
  <si>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</si>
  <si>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</si>
  <si>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</si>
  <si>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</si>
  <si>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</si>
  <si>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</si>
  <si>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</si>
  <si>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</si>
  <si>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</si>
  <si>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</si>
  <si>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</si>
  <si>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</si>
  <si>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</si>
  <si>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</si>
  <si>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</si>
  <si>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</si>
  <si>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</si>
  <si>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</si>
  <si>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</si>
  <si>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</si>
  <si>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</si>
  <si>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</si>
  <si>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</si>
  <si>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</si>
  <si>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</si>
  <si>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</si>
  <si>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</si>
  <si>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</si>
  <si>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</si>
  <si>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</si>
  <si>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</si>
  <si>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</si>
  <si>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</si>
  <si>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</si>
  <si>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</si>
  <si>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</si>
  <si>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</si>
  <si>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</si>
  <si>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</si>
  <si>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</si>
  <si>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</si>
  <si>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</si>
  <si>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</si>
  <si>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</si>
  <si>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</si>
  <si>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</si>
  <si>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</si>
  <si>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</si>
  <si>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</si>
  <si>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</si>
  <si>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</si>
  <si>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</si>
  <si>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</si>
  <si>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</si>
  <si>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</si>
  <si>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</si>
  <si>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</si>
  <si>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</si>
  <si>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</si>
  <si>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</si>
  <si>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</si>
  <si>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</si>
  <si>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</si>
  <si>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</si>
  <si>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</si>
  <si>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</si>
  <si>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</si>
  <si>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</si>
  <si>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</si>
  <si>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</si>
  <si>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</si>
  <si>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</si>
  <si>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</si>
  <si>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</si>
  <si>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</si>
  <si>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</si>
  <si>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</si>
  <si>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</si>
  <si>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</si>
  <si>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</si>
  <si>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</si>
  <si>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</si>
  <si>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</si>
  <si>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</si>
  <si>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</si>
  <si>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</si>
  <si>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</si>
  <si>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</si>
  <si>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</si>
  <si>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</si>
  <si>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</si>
  <si>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</si>
  <si>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</si>
  <si>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</si>
  <si>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</si>
  <si>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</si>
  <si>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</si>
  <si>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</si>
  <si>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</si>
  <si>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</si>
  <si>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</si>
  <si>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</si>
  <si>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</si>
  <si>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</si>
  <si>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</si>
  <si>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</si>
  <si>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</si>
  <si>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</si>
  <si>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</si>
  <si>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</si>
  <si>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</si>
  <si>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</si>
  <si>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</si>
  <si>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</si>
  <si>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</si>
  <si>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</si>
  <si>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</si>
  <si>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</si>
  <si>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</si>
  <si>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</si>
  <si>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</si>
  <si>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</si>
  <si>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</si>
  <si>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</si>
  <si>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</si>
  <si>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</si>
  <si>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</si>
  <si>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</si>
  <si>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</si>
  <si>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</si>
  <si>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</si>
  <si>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</si>
  <si>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</si>
  <si>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</si>
  <si>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</si>
  <si>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</si>
  <si>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</si>
  <si>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</si>
  <si>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</si>
  <si>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</si>
  <si>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</si>
  <si>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</si>
  <si>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</si>
  <si>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</si>
  <si>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</si>
  <si>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</si>
  <si>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</si>
  <si>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</si>
  <si>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</si>
  <si>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</si>
  <si>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</si>
  <si>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</si>
  <si>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</si>
  <si>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</si>
  <si>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</si>
  <si>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</si>
  <si>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</si>
  <si>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</si>
  <si>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</si>
  <si>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</si>
  <si>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</si>
  <si>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</si>
  <si>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</si>
  <si>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</si>
  <si>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</si>
  <si>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</si>
  <si>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</si>
  <si>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</si>
  <si>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</si>
  <si>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</si>
  <si>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</si>
  <si>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</si>
  <si>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</si>
  <si>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</si>
  <si>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</si>
  <si>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</si>
  <si>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</si>
  <si>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</si>
  <si>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</si>
  <si>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</si>
  <si>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</si>
  <si>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</si>
  <si>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</si>
  <si>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</si>
  <si>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</si>
  <si>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</si>
  <si>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</si>
  <si>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</si>
  <si>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</si>
  <si>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</si>
  <si>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</si>
  <si>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</si>
  <si>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</si>
  <si>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</si>
  <si>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</si>
  <si>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</si>
  <si>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</si>
  <si>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</si>
  <si>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</si>
  <si>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</si>
  <si>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</si>
  <si>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</si>
  <si>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</si>
  <si>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</si>
  <si>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</si>
  <si>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</si>
  <si>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</si>
  <si>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</si>
  <si>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</si>
  <si>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</si>
  <si>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</si>
  <si>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</si>
  <si>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</si>
  <si>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</si>
  <si>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</si>
  <si>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</si>
  <si>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</si>
  <si>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</si>
  <si>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</si>
  <si>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</si>
  <si>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</si>
  <si>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</si>
  <si>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</si>
  <si>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</si>
  <si>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</si>
  <si>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</si>
  <si>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</si>
  <si>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</si>
  <si>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</si>
  <si>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</si>
  <si>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</si>
  <si>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</si>
  <si>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</si>
  <si>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</si>
  <si>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</si>
  <si>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</si>
  <si>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</si>
  <si>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</si>
  <si>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</si>
  <si>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</si>
  <si>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</si>
  <si>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</si>
  <si>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</si>
  <si>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</si>
  <si>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</si>
  <si>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</si>
  <si>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</si>
  <si>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</si>
  <si>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</si>
  <si>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</si>
  <si>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</si>
  <si>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</si>
  <si>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</si>
  <si>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</si>
  <si>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</si>
  <si>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</si>
  <si>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</si>
  <si>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</si>
  <si>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</si>
  <si>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</si>
  <si>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</si>
  <si>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</si>
  <si>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</si>
  <si>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</si>
  <si>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</si>
  <si>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</si>
  <si>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</si>
  <si>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</si>
  <si>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</si>
  <si>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</si>
  <si>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</si>
  <si>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</si>
  <si>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</si>
  <si>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</si>
  <si>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</si>
  <si>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</si>
  <si>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</si>
  <si>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</si>
  <si>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</si>
  <si>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</si>
  <si>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</si>
  <si>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</si>
  <si>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</si>
  <si>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</si>
  <si>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</si>
  <si>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</si>
  <si>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</si>
  <si>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</si>
  <si>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</si>
  <si>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</si>
  <si>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</si>
  <si>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</si>
  <si>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</si>
  <si>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</si>
  <si>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</si>
  <si>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</si>
  <si>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</si>
  <si>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</si>
  <si>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</si>
  <si>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</si>
  <si>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</si>
  <si>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</si>
  <si>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</si>
  <si>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</si>
  <si>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</si>
  <si>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</si>
  <si>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</si>
  <si>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</si>
  <si>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</si>
  <si>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</si>
  <si>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</si>
  <si>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</si>
  <si>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</si>
  <si>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</si>
  <si>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</si>
  <si>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</si>
  <si>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</si>
  <si>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</si>
  <si>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</si>
  <si>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</si>
  <si>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</si>
  <si>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</si>
  <si>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</si>
  <si>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</si>
  <si>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</si>
  <si>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</si>
  <si>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</si>
  <si>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</si>
  <si>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</si>
  <si>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</si>
  <si>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</si>
  <si>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</si>
  <si>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</si>
  <si>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</si>
  <si>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</si>
  <si>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</si>
  <si>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</si>
  <si>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</si>
  <si>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</si>
  <si>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</si>
  <si>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</si>
  <si>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</si>
  <si>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</si>
  <si>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</si>
  <si>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</si>
  <si>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</si>
  <si>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</si>
  <si>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</si>
  <si>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</si>
  <si>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</si>
  <si>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</si>
  <si>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</si>
  <si>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</si>
  <si>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</si>
  <si>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</si>
  <si>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</si>
  <si>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</si>
  <si>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</si>
  <si>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</si>
  <si>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</si>
  <si>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</si>
  <si>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</si>
  <si>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</si>
  <si>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</si>
  <si>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</si>
  <si>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</si>
  <si>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</si>
  <si>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</si>
  <si>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</si>
  <si>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</si>
  <si>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</si>
  <si>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</si>
  <si>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</si>
  <si>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</si>
  <si>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</si>
  <si>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</si>
  <si>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</si>
  <si>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</si>
  <si>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</si>
  <si>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</si>
  <si>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</si>
  <si>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</si>
  <si>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</si>
  <si>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</si>
  <si>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</si>
  <si>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</si>
  <si>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</si>
  <si>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</si>
  <si>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</si>
  <si>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</si>
  <si>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</si>
  <si>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</si>
  <si>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</si>
  <si>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</si>
  <si>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</si>
  <si>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</si>
  <si>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</si>
  <si>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</si>
  <si>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</si>
  <si>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</si>
  <si>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</si>
  <si>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</si>
  <si>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</si>
  <si>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</si>
  <si>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</si>
  <si>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</si>
  <si>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</si>
  <si>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</si>
  <si>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</si>
  <si>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</si>
  <si>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</si>
  <si>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</si>
  <si>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</si>
  <si>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</si>
  <si>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</si>
  <si>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</si>
  <si>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</si>
  <si>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</si>
  <si>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</si>
  <si>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</si>
  <si>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</si>
  <si>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</si>
  <si>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</si>
  <si>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</si>
  <si>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</si>
  <si>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</si>
  <si>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</si>
  <si>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</si>
  <si>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</si>
  <si>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</si>
  <si>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</si>
  <si>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</si>
  <si>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</si>
  <si>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</si>
  <si>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</si>
  <si>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</si>
  <si>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</si>
  <si>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</si>
  <si>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</si>
  <si>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</si>
  <si>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</si>
  <si>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</si>
  <si>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</si>
  <si>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</si>
  <si>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</si>
  <si>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</si>
  <si>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</si>
  <si>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</si>
  <si>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</si>
  <si>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</si>
  <si>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</si>
  <si>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</si>
  <si>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</si>
  <si>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</si>
  <si>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</si>
  <si>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</si>
  <si>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</si>
  <si>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</si>
  <si>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</si>
  <si>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</si>
  <si>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</si>
  <si>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</si>
  <si>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</si>
  <si>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</si>
  <si>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</si>
  <si>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</si>
  <si>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</si>
  <si>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</si>
  <si>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</si>
  <si>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</si>
  <si>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</si>
  <si>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</si>
  <si>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</si>
  <si>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</si>
  <si>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</si>
  <si>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</si>
  <si>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</si>
  <si>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</si>
  <si>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</si>
  <si>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</si>
  <si>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</si>
  <si>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</si>
  <si>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</si>
  <si>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</si>
  <si>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</si>
  <si>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</si>
  <si>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</si>
  <si>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</si>
  <si>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</si>
  <si>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</si>
  <si>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</si>
  <si>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</si>
  <si>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</si>
  <si>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</si>
  <si>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</si>
  <si>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</si>
  <si>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</si>
  <si>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</si>
  <si>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</si>
  <si>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</si>
  <si>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</si>
  <si>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</si>
  <si>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</si>
  <si>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</si>
  <si>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</si>
  <si>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</si>
  <si>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</si>
  <si>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</si>
  <si>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</si>
  <si>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</si>
  <si>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</si>
  <si>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</si>
  <si>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</si>
  <si>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</si>
  <si>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</si>
  <si>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</si>
  <si>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</si>
  <si>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</si>
  <si>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</si>
  <si>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</si>
  <si>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</si>
  <si>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</si>
  <si>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</si>
  <si>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</si>
  <si>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</si>
  <si>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</si>
  <si>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</si>
  <si>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</si>
  <si>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</si>
  <si>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</si>
  <si>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</si>
  <si>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</si>
  <si>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</si>
  <si>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</si>
  <si>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</si>
  <si>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</si>
  <si>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</si>
  <si>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</si>
  <si>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</si>
  <si>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</si>
  <si>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</si>
  <si>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</si>
  <si>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</si>
  <si>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</si>
  <si>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</si>
  <si>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</si>
  <si>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</si>
  <si>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</si>
  <si>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</si>
  <si>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</si>
  <si>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</si>
  <si>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</si>
  <si>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</si>
  <si>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</si>
  <si>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</si>
  <si>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</si>
  <si>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</si>
  <si>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</si>
  <si>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</si>
  <si>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</si>
  <si>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</si>
  <si>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</si>
  <si>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</si>
  <si>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</si>
  <si>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</si>
  <si>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</si>
  <si>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</si>
  <si>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</si>
  <si>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</si>
  <si>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</si>
  <si>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</si>
  <si>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</si>
  <si>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</si>
  <si>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</si>
  <si>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</si>
  <si>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</si>
  <si>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</si>
  <si>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</si>
  <si>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</si>
  <si>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</si>
  <si>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</si>
  <si>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</si>
  <si>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</si>
  <si>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</si>
  <si>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</si>
  <si>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</si>
  <si>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</si>
  <si>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</si>
  <si>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</si>
  <si>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</si>
  <si>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</si>
  <si>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</si>
  <si>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</si>
  <si>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</si>
  <si>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</si>
  <si>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</si>
  <si>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</si>
  <si>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</si>
  <si>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</si>
  <si>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</si>
  <si>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</si>
  <si>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</si>
  <si>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</si>
  <si>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</si>
  <si>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</si>
  <si>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</si>
  <si>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</si>
  <si>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</si>
  <si>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</si>
  <si>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</si>
  <si>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</si>
  <si>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</si>
  <si>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</si>
  <si>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</si>
  <si>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</si>
  <si>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</si>
  <si>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</si>
  <si>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</si>
  <si>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</si>
  <si>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</si>
  <si>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</si>
  <si>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</si>
  <si>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</si>
  <si>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</si>
  <si>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</si>
  <si>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</si>
  <si>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</si>
  <si>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</si>
  <si>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</si>
  <si>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</si>
  <si>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</si>
  <si>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</si>
  <si>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</si>
  <si>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</si>
  <si>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</si>
  <si>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</si>
  <si>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</si>
  <si>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</si>
  <si>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</si>
  <si>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</si>
  <si>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</si>
  <si>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</si>
  <si>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</si>
  <si>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</si>
  <si>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</si>
  <si>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</si>
  <si>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</si>
  <si>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</si>
  <si>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</si>
  <si>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</si>
  <si>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</si>
  <si>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</si>
  <si>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</si>
  <si>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</si>
  <si>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</si>
  <si>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</si>
  <si>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</si>
  <si>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</si>
  <si>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</si>
  <si>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</si>
  <si>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</si>
  <si>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</si>
  <si>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</si>
  <si>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</si>
  <si>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</si>
  <si>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</si>
  <si>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</si>
  <si>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</si>
  <si>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</si>
  <si>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</si>
  <si>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</si>
  <si>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</si>
  <si>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</si>
  <si>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</si>
  <si>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</si>
  <si>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</si>
  <si>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</si>
  <si>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</si>
  <si>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</si>
  <si>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</si>
  <si>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</si>
  <si>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</si>
  <si>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</si>
  <si>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</si>
  <si>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</si>
  <si>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</si>
  <si>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</si>
  <si>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</si>
  <si>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</si>
  <si>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</si>
  <si>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</si>
  <si>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</si>
  <si>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</si>
  <si>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</si>
  <si>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</si>
  <si>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</si>
  <si>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</si>
  <si>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</si>
  <si>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</si>
  <si>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</si>
  <si>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</si>
  <si>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</si>
  <si>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</si>
  <si>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</si>
  <si>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</si>
  <si>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</si>
  <si>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</si>
  <si>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</si>
  <si>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</si>
  <si>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</si>
  <si>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</si>
  <si>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</si>
  <si>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</si>
  <si>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</si>
  <si>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</si>
  <si>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</si>
  <si>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</si>
  <si>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</si>
  <si>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</si>
  <si>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</si>
  <si>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</si>
  <si>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</si>
  <si>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</si>
  <si>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</si>
  <si>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</si>
  <si>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</si>
  <si>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</si>
  <si>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</si>
  <si>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</si>
  <si>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</si>
  <si>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</si>
  <si>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</si>
  <si>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</si>
  <si>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</si>
  <si>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</si>
  <si>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</si>
  <si>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</si>
  <si>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</si>
  <si>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</si>
  <si>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</si>
  <si>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</si>
  <si>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</si>
  <si>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</si>
  <si>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</si>
  <si>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</si>
  <si>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</si>
  <si>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</si>
  <si>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</si>
  <si>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</si>
  <si>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</si>
  <si>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</si>
  <si>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</si>
  <si>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</si>
  <si>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</si>
  <si>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</si>
  <si>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</si>
  <si>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</si>
  <si>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</si>
  <si>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</si>
  <si>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</si>
  <si>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</si>
  <si>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</si>
  <si>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</si>
  <si>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</si>
  <si>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</si>
  <si>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</si>
  <si>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</si>
  <si>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</si>
  <si>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</si>
  <si>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</si>
  <si>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</si>
  <si>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</si>
  <si>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</si>
  <si>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</si>
  <si>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</si>
  <si>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</si>
  <si>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</si>
  <si>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</si>
  <si>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</si>
  <si>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</si>
  <si>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</si>
  <si>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</si>
  <si>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</si>
  <si>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</si>
  <si>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</si>
  <si>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</si>
  <si>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</si>
  <si>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</si>
  <si>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</si>
  <si>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</si>
  <si>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</si>
  <si>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</si>
  <si>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</si>
  <si>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</si>
  <si>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</si>
  <si>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</si>
  <si>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</si>
  <si>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</si>
  <si>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</si>
  <si>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</si>
  <si>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</si>
  <si>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</si>
  <si>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</si>
  <si>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</si>
  <si>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</si>
  <si>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</si>
  <si>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</si>
  <si>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</si>
  <si>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</si>
  <si>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</si>
  <si>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</si>
  <si>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</si>
  <si>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</si>
  <si>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</si>
  <si>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</si>
  <si>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</si>
  <si>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</si>
  <si>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</si>
  <si>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</si>
  <si>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</si>
  <si>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</si>
  <si>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</si>
  <si>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</si>
  <si>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</si>
  <si>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</si>
  <si>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</si>
  <si>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</si>
  <si>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</si>
  <si>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</si>
  <si>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</si>
  <si>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</si>
  <si>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</si>
  <si>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</si>
  <si>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</si>
  <si>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</si>
  <si>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</si>
  <si>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</si>
  <si>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</si>
  <si>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</si>
  <si>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</si>
  <si>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</si>
  <si>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</si>
  <si>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</si>
  <si>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</si>
  <si>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</si>
  <si>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</si>
  <si>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</si>
  <si>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</si>
  <si>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</si>
  <si>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</si>
  <si>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</si>
  <si>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</si>
  <si>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</si>
  <si>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</si>
  <si>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</si>
  <si>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</si>
  <si>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</si>
  <si>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</si>
  <si>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</si>
  <si>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</si>
  <si>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</si>
  <si>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</si>
  <si>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</si>
  <si>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</si>
  <si>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</si>
  <si>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</si>
  <si>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</si>
  <si>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</si>
  <si>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</si>
  <si>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</si>
  <si>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</si>
  <si>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</si>
  <si>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</si>
  <si>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</si>
  <si>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</si>
  <si>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</si>
  <si>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</si>
  <si>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</si>
  <si>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</si>
  <si>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</si>
  <si>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</si>
  <si>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</si>
  <si>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</si>
  <si>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</si>
  <si>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</si>
  <si>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</si>
  <si>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</si>
  <si>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</si>
  <si>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</si>
  <si>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</si>
  <si>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</si>
  <si>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</si>
  <si>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</si>
  <si>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</si>
  <si>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</si>
  <si>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</si>
  <si>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</si>
  <si>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</si>
  <si>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</si>
  <si>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</si>
  <si>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</si>
  <si>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</si>
  <si>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</si>
  <si>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</si>
  <si>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</si>
  <si>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</si>
  <si>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</si>
  <si>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</si>
  <si>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</si>
  <si>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</si>
  <si>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</si>
  <si>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</si>
  <si>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</si>
  <si>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</si>
  <si>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</si>
  <si>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</si>
  <si>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</si>
  <si>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</si>
  <si>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</si>
  <si>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</si>
  <si>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</si>
  <si>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</si>
  <si>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</si>
  <si>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</si>
  <si>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</si>
  <si>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</si>
  <si>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</si>
  <si>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</si>
  <si>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</si>
  <si>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</si>
  <si>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</si>
  <si>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</si>
  <si>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</si>
  <si>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</si>
  <si>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</si>
  <si>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</si>
  <si>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</si>
  <si>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</si>
  <si>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</si>
  <si>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</si>
  <si>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</si>
  <si>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</si>
  <si>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</si>
  <si>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</si>
  <si>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</si>
  <si>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</si>
  <si>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</si>
  <si>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</si>
  <si>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</si>
  <si>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</si>
  <si>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</si>
  <si>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</si>
  <si>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</si>
  <si>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</si>
  <si>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</si>
  <si>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</si>
  <si>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</si>
  <si>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</si>
  <si>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</si>
  <si>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</si>
  <si>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</si>
  <si>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</si>
  <si>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</si>
  <si>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</si>
  <si>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</si>
  <si>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</si>
  <si>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</si>
  <si>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</si>
  <si>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</si>
  <si>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</si>
  <si>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</si>
  <si>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</si>
  <si>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</si>
  <si>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</si>
  <si>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</si>
  <si>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</si>
  <si>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</si>
  <si>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</si>
  <si>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</si>
  <si>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</si>
  <si>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</si>
  <si>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</si>
  <si>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</si>
  <si>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</si>
  <si>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</si>
  <si>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</si>
  <si>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</si>
  <si>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</si>
  <si>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</si>
  <si>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</si>
  <si>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</si>
  <si>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</si>
  <si>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</si>
  <si>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</si>
  <si>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</si>
  <si>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</si>
  <si>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</si>
  <si>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</si>
  <si>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</si>
  <si>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</si>
  <si>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</si>
  <si>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</si>
  <si>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</si>
  <si>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</si>
  <si>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</si>
  <si>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</si>
  <si>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</si>
  <si>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</si>
  <si>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</si>
  <si>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</si>
  <si>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</si>
  <si>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</si>
  <si>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</si>
  <si>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</si>
  <si>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</si>
  <si>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</si>
  <si>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</si>
  <si>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</si>
  <si>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</si>
  <si>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</si>
  <si>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</si>
  <si>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</si>
  <si>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</si>
  <si>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</si>
  <si>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</si>
  <si>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</si>
  <si>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</si>
  <si>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</si>
  <si>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</si>
  <si>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</si>
  <si>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</si>
  <si>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</si>
  <si>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</si>
  <si>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</si>
  <si>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</si>
  <si>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</si>
  <si>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</si>
  <si>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</si>
  <si>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</si>
  <si>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</si>
  <si>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</si>
  <si>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</si>
  <si>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</si>
  <si>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</si>
  <si>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</si>
  <si>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</si>
  <si>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</si>
  <si>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</si>
  <si>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</si>
  <si>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</si>
  <si>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</si>
  <si>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</si>
  <si>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</si>
  <si>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</si>
  <si>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</si>
  <si>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</si>
  <si>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</si>
  <si>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</si>
  <si>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</si>
  <si>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</si>
  <si>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</si>
  <si>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</si>
  <si>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</si>
  <si>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</si>
  <si>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</si>
  <si>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</si>
  <si>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</si>
  <si>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</si>
  <si>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</si>
  <si>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</si>
  <si>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</si>
  <si>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</si>
  <si>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</si>
  <si>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</si>
  <si>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</si>
  <si>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</si>
  <si>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</si>
  <si>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</si>
  <si>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</si>
  <si>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</si>
  <si>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</si>
  <si>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</si>
  <si>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</si>
  <si>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</si>
  <si>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</si>
  <si>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</si>
  <si>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</si>
  <si>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</si>
  <si>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</si>
  <si>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</si>
  <si>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</si>
  <si>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</si>
  <si>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</si>
  <si>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</si>
  <si>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</si>
  <si>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</si>
  <si>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</si>
  <si>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</si>
  <si>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</si>
  <si>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</si>
  <si>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</si>
  <si>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</si>
  <si>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</si>
  <si>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</si>
  <si>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</si>
  <si>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</si>
  <si>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</si>
  <si>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</si>
  <si>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</si>
  <si>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</si>
  <si>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</si>
  <si>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</si>
  <si>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</si>
  <si>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</si>
  <si>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</si>
  <si>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</si>
  <si>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</si>
  <si>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</si>
  <si>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</si>
  <si>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</si>
  <si>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</si>
  <si>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</si>
  <si>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</si>
  <si>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</si>
  <si>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</si>
  <si>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</si>
  <si>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</si>
  <si>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</si>
  <si>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</si>
  <si>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</si>
  <si>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</si>
  <si>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</si>
  <si>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</si>
  <si>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</si>
  <si>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</si>
  <si>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</si>
  <si>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</si>
  <si>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</si>
  <si>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</si>
  <si>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</si>
  <si>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</si>
  <si>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</si>
  <si>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</si>
  <si>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</si>
  <si>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</si>
  <si>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</si>
  <si>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</si>
  <si>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</si>
  <si>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</si>
  <si>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</si>
  <si>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</si>
  <si>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</si>
  <si>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</si>
  <si>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</si>
  <si>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</si>
  <si>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</si>
  <si>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</si>
  <si>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</si>
  <si>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</si>
  <si>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</si>
  <si>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</si>
  <si>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</si>
  <si>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</si>
  <si>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</si>
  <si>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</si>
  <si>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</si>
  <si>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</si>
  <si>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</si>
  <si>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</si>
  <si>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</si>
  <si>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</si>
  <si>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</si>
  <si>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</si>
  <si>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</si>
  <si>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</si>
  <si>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</si>
  <si>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</si>
  <si>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</si>
  <si>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</si>
  <si>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</si>
  <si>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</si>
  <si>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</si>
  <si>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</si>
  <si>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</si>
  <si>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</si>
  <si>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</si>
  <si>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</si>
  <si>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</si>
  <si>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</si>
  <si>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</si>
  <si>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</si>
  <si>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</si>
  <si>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</si>
  <si>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</si>
  <si>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</si>
  <si>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</si>
  <si>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</si>
  <si>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</si>
  <si>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</si>
  <si>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</si>
  <si>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</si>
  <si>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</si>
  <si>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</si>
  <si>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</si>
  <si>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</si>
  <si>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</si>
  <si>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</si>
  <si>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</si>
  <si>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</si>
  <si>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</si>
  <si>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</si>
  <si>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</si>
  <si>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</si>
  <si>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</si>
  <si>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</si>
  <si>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</si>
  <si>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</si>
  <si>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</si>
  <si>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</si>
  <si>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</si>
  <si>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</si>
  <si>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</si>
  <si>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</si>
  <si>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</si>
  <si>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</si>
  <si>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</si>
  <si>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</si>
  <si>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</si>
  <si>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</si>
  <si>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</si>
  <si>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</si>
  <si>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</si>
  <si>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</si>
  <si>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</si>
  <si>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</si>
  <si>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</si>
  <si>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</si>
  <si>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</si>
  <si>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</si>
  <si>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</si>
  <si>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</si>
  <si>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</si>
  <si>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</si>
  <si>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</si>
  <si>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</si>
  <si>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</si>
  <si>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</si>
  <si>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</si>
  <si>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</si>
  <si>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</si>
  <si>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</si>
  <si>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</si>
  <si>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</si>
  <si>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</si>
  <si>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</si>
  <si>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</si>
  <si>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</si>
  <si>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</si>
  <si>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</si>
  <si>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</si>
  <si>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</si>
  <si>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</si>
  <si>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</si>
  <si>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</si>
  <si>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</si>
  <si>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</si>
  <si>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</si>
  <si>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</si>
  <si>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</si>
  <si>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</si>
  <si>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</si>
  <si>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</si>
  <si>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</si>
  <si>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</si>
  <si>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</si>
  <si>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</si>
  <si>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</si>
  <si>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</si>
  <si>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</si>
  <si>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</si>
  <si>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</si>
  <si>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</si>
  <si>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</si>
  <si>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</si>
  <si>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</si>
  <si>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</si>
  <si>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</si>
  <si>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</si>
  <si>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</si>
  <si>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</si>
  <si>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</si>
  <si>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</si>
  <si>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</si>
  <si>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</si>
  <si>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</si>
  <si>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</si>
  <si>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</si>
  <si>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</si>
  <si>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</si>
  <si>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</si>
  <si>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</si>
  <si>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</si>
  <si>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</si>
  <si>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</si>
  <si>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</si>
  <si>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</si>
  <si>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</si>
  <si>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</si>
  <si>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</si>
  <si>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</si>
  <si>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</si>
  <si>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</si>
  <si>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</si>
  <si>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</si>
  <si>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</si>
  <si>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</si>
  <si>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</si>
  <si>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</si>
  <si>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</si>
  <si>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</si>
  <si>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</si>
  <si>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</si>
  <si>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</si>
  <si>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</si>
  <si>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</si>
  <si>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</si>
  <si>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</si>
  <si>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</si>
  <si>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</si>
  <si>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</si>
  <si>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</si>
  <si>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</si>
  <si>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</si>
  <si>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</si>
  <si>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</si>
  <si>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</si>
  <si>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</si>
  <si>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</si>
  <si>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</si>
  <si>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</si>
  <si>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</si>
  <si>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</si>
  <si>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</si>
  <si>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</si>
  <si>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</si>
  <si>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</si>
  <si>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</si>
  <si>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</si>
  <si>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</si>
  <si>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</si>
  <si>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</si>
  <si>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</si>
  <si>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</si>
  <si>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</si>
  <si>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</si>
  <si>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</si>
  <si>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</si>
  <si>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</si>
  <si>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</si>
  <si>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</si>
  <si>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</si>
  <si>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</si>
  <si>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</si>
  <si>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</si>
  <si>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</si>
  <si>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</si>
  <si>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</si>
  <si>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</si>
  <si>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</si>
  <si>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</si>
  <si>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</si>
  <si>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</si>
  <si>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</si>
  <si>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</si>
  <si>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</si>
  <si>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</si>
  <si>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</si>
  <si>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</si>
  <si>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</si>
  <si>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</si>
  <si>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</si>
  <si>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</si>
  <si>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</si>
  <si>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</si>
  <si>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</si>
  <si>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</si>
  <si>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</si>
  <si>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</si>
  <si>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</si>
  <si>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</si>
  <si>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</si>
  <si>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</si>
  <si>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</si>
  <si>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</si>
  <si>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</si>
  <si>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</si>
  <si>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</si>
  <si>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</si>
  <si>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</si>
  <si>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</si>
  <si>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</si>
  <si>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</si>
  <si>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</si>
  <si>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</si>
  <si>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</si>
  <si>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</si>
  <si>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</si>
  <si>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</si>
  <si>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</si>
  <si>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</si>
  <si>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</si>
  <si>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</si>
  <si>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</si>
  <si>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</si>
  <si>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</si>
  <si>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</si>
  <si>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</si>
  <si>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</si>
  <si>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</si>
  <si>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</si>
  <si>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</si>
  <si>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</si>
  <si>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</si>
  <si>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</si>
  <si>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</si>
  <si>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</si>
  <si>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</si>
  <si>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</si>
  <si>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</si>
  <si>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</si>
  <si>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</si>
  <si>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</si>
  <si>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</si>
  <si>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</si>
  <si>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</si>
  <si>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</si>
  <si>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</si>
  <si>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</si>
  <si>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</si>
  <si>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</si>
  <si>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</si>
  <si>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</si>
  <si>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</si>
  <si>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</si>
  <si>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</si>
  <si>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</si>
  <si>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</si>
  <si>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</si>
  <si>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</si>
  <si>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</si>
  <si>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</si>
  <si>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</si>
  <si>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</si>
  <si>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</si>
  <si>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</si>
  <si>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</si>
  <si>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</si>
  <si>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</si>
  <si>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</si>
  <si>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</si>
  <si>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</si>
  <si>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</si>
  <si>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</si>
  <si>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</si>
  <si>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</si>
  <si>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</si>
  <si>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</si>
  <si>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</si>
  <si>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</si>
  <si>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</si>
  <si>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</si>
  <si>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</si>
  <si>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</si>
  <si>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</si>
  <si>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</si>
  <si>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</si>
  <si>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</si>
  <si>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</si>
  <si>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</si>
  <si>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</si>
  <si>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</si>
  <si>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</si>
  <si>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</si>
  <si>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</si>
  <si>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</si>
  <si>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</si>
  <si>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</si>
  <si>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</si>
  <si>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</si>
  <si>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</si>
  <si>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</si>
  <si>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</si>
  <si>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</si>
  <si>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</si>
  <si>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</si>
  <si>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</si>
  <si>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</si>
  <si>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</si>
  <si>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</si>
  <si>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</si>
  <si>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</si>
  <si>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</si>
  <si>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</si>
  <si>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</si>
  <si>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</si>
  <si>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</si>
  <si>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</si>
  <si>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</si>
  <si>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</si>
  <si>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</si>
  <si>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</si>
  <si>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</si>
  <si>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</si>
  <si>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</si>
  <si>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</si>
  <si>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</si>
  <si>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</si>
  <si>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</si>
  <si>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</si>
  <si>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</si>
  <si>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</si>
  <si>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</si>
  <si>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</si>
  <si>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</si>
  <si>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</si>
  <si>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</si>
  <si>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</si>
  <si>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</si>
  <si>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</si>
  <si>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</si>
  <si>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</si>
  <si>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</si>
  <si>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</si>
  <si>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</si>
  <si>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</si>
  <si>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</si>
  <si>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</si>
  <si>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</si>
  <si>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</si>
  <si>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</si>
  <si>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</si>
  <si>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</si>
  <si>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</si>
  <si>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</si>
  <si>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</si>
  <si>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</si>
  <si>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</si>
  <si>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</si>
  <si>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</si>
  <si>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</si>
  <si>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</si>
  <si>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</si>
  <si>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</si>
  <si>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</si>
  <si>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</si>
  <si>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</si>
  <si>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</si>
  <si>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</si>
  <si>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</si>
  <si>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</si>
  <si>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</si>
  <si>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</si>
  <si>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</si>
  <si>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</si>
  <si>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</si>
  <si>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</si>
  <si>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</si>
  <si>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</si>
  <si>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</si>
  <si>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</si>
  <si>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</si>
  <si>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</si>
  <si>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</si>
  <si>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</si>
  <si>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</si>
  <si>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</si>
  <si>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</si>
  <si>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</si>
  <si>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</si>
  <si>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</si>
  <si>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</si>
  <si>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</si>
  <si>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</si>
  <si>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</si>
  <si>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</si>
  <si>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</si>
  <si>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</si>
  <si>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</si>
  <si>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</si>
  <si>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</si>
  <si>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</si>
  <si>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</si>
  <si>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</si>
  <si>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</si>
  <si>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</si>
  <si>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</si>
  <si>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</si>
  <si>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</si>
  <si>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</si>
  <si>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</si>
  <si>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</si>
  <si>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</si>
  <si>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</si>
  <si>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</si>
  <si>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</si>
  <si>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</si>
  <si>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</si>
  <si>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</si>
  <si>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</si>
  <si>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</si>
  <si>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</si>
  <si>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</si>
  <si>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</si>
  <si>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</si>
  <si>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</si>
  <si>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</si>
  <si>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</si>
  <si>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</si>
  <si>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</si>
  <si>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</si>
  <si>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</si>
  <si>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</si>
  <si>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</si>
  <si>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</si>
  <si>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</si>
  <si>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</si>
  <si>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</si>
  <si>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</si>
  <si>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</si>
  <si>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</si>
  <si>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</si>
  <si>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</si>
  <si>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</si>
  <si>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</si>
  <si>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</si>
  <si>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</si>
  <si>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</si>
  <si>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</si>
  <si>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</si>
  <si>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</si>
  <si>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</si>
  <si>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</si>
  <si>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</si>
  <si>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</si>
  <si>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</si>
  <si>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</si>
  <si>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</si>
  <si>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</si>
  <si>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</si>
  <si>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</si>
  <si>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</si>
  <si>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</si>
  <si>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</si>
  <si>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</si>
  <si>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</si>
  <si>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</si>
  <si>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</si>
  <si>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</si>
  <si>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</si>
  <si>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</si>
  <si>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</si>
  <si>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</si>
  <si>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</si>
  <si>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</si>
  <si>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</si>
  <si>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</si>
  <si>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</si>
  <si>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</si>
  <si>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</si>
  <si>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</si>
  <si>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</si>
  <si>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</si>
  <si>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</si>
  <si>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</si>
  <si>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</si>
  <si>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</si>
  <si>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</si>
  <si>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</si>
  <si>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</si>
  <si>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</si>
  <si>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</si>
  <si>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</si>
  <si>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</si>
  <si>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</si>
  <si>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</si>
  <si>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</si>
  <si>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</si>
  <si>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</si>
  <si>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</si>
  <si>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</si>
  <si>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</si>
  <si>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</si>
  <si>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</si>
  <si>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</si>
  <si>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</si>
  <si>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</si>
  <si>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</si>
  <si>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</si>
  <si>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</si>
  <si>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</si>
  <si>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</si>
  <si>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</si>
  <si>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</si>
  <si>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</si>
  <si>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</si>
  <si>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</si>
  <si>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</si>
  <si>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</si>
  <si>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</si>
  <si>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</si>
  <si>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</si>
  <si>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</si>
  <si>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</si>
  <si>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</si>
  <si>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</si>
  <si>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</si>
  <si>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</si>
  <si>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</si>
  <si>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</si>
  <si>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</si>
  <si>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</si>
  <si>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</si>
  <si>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</si>
  <si>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</si>
  <si>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</si>
  <si>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</si>
  <si>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</si>
  <si>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</si>
  <si>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</si>
  <si>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</si>
  <si>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</si>
  <si>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</si>
  <si>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</si>
  <si>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</si>
  <si>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</si>
  <si>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</si>
  <si>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</si>
  <si>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</si>
  <si>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</si>
  <si>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</si>
  <si>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</si>
  <si>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</si>
  <si>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</si>
  <si>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</si>
  <si>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</si>
  <si>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</si>
  <si>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</si>
  <si>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</si>
  <si>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</si>
  <si>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</si>
  <si>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</si>
  <si>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</si>
  <si>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</si>
  <si>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</si>
  <si>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</si>
  <si>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</si>
  <si>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</si>
  <si>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</si>
  <si>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</si>
  <si>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</si>
  <si>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</si>
  <si>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</si>
  <si>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</si>
  <si>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</si>
  <si>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</si>
  <si>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</si>
  <si>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</si>
  <si>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</si>
  <si>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</si>
  <si>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</si>
  <si>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</si>
  <si>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</si>
  <si>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</si>
  <si>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</si>
  <si>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</si>
  <si>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</si>
  <si>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</si>
  <si>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</si>
  <si>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</si>
  <si>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</si>
  <si>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</si>
  <si>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</si>
  <si>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</si>
  <si>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</si>
  <si>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</si>
  <si>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</si>
  <si>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</si>
  <si>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</si>
  <si>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</si>
  <si>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</si>
  <si>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</si>
  <si>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</si>
  <si>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</si>
  <si>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</si>
  <si>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</si>
  <si>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</si>
  <si>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</si>
  <si>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</si>
  <si>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</si>
  <si>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</si>
  <si>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</si>
  <si>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</si>
  <si>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</si>
  <si>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</si>
  <si>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</si>
  <si>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</si>
  <si>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</si>
  <si>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</si>
  <si>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</si>
  <si>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</si>
  <si>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</si>
  <si>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</si>
  <si>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</si>
  <si>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</si>
  <si>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</si>
  <si>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</si>
  <si>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</si>
  <si>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</si>
  <si>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</si>
  <si>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</si>
  <si>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</si>
  <si>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</si>
  <si>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</si>
  <si>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</si>
  <si>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</si>
  <si>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</si>
  <si>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</si>
  <si>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</si>
  <si>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</si>
  <si>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</si>
  <si>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</si>
  <si>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</si>
  <si>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</si>
  <si>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</si>
  <si>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</si>
  <si>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</si>
  <si>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</si>
  <si>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</si>
  <si>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</si>
  <si>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</si>
  <si>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</si>
  <si>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</si>
  <si>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</si>
  <si>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</si>
  <si>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</si>
  <si>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</si>
  <si>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</si>
  <si>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</si>
  <si>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</si>
  <si>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</si>
  <si>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</si>
  <si>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</si>
  <si>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</si>
  <si>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</si>
  <si>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</si>
  <si>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</si>
  <si>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</si>
  <si>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</si>
  <si>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</si>
  <si>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</si>
  <si>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</si>
  <si>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</si>
  <si>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</si>
  <si>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</si>
  <si>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</si>
  <si>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</si>
  <si>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</si>
  <si>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</si>
  <si>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</si>
  <si>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</si>
  <si>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</si>
  <si>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</si>
  <si>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</si>
  <si>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</si>
  <si>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</si>
  <si>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</si>
  <si>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</si>
  <si>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</si>
  <si>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</si>
  <si>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</si>
  <si>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</si>
  <si>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</si>
  <si>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</si>
  <si>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</si>
  <si>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</si>
  <si>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</si>
  <si>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</si>
  <si>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</si>
  <si>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</si>
  <si>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</si>
  <si>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</si>
  <si>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</si>
  <si>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</si>
  <si>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</si>
  <si>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</si>
  <si>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</si>
  <si>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</si>
  <si>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</si>
  <si>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</si>
  <si>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</si>
  <si>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</si>
  <si>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</si>
  <si>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</si>
  <si>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</si>
  <si>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</si>
  <si>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</si>
  <si>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</si>
  <si>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</si>
  <si>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</si>
  <si>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</si>
  <si>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</si>
  <si>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</si>
  <si>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</si>
  <si>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</si>
  <si>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</si>
  <si>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</si>
  <si>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</si>
  <si>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</si>
  <si>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</si>
  <si>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</si>
  <si>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</si>
  <si>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</si>
  <si>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</si>
  <si>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</si>
  <si>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</si>
  <si>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</si>
  <si>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</si>
  <si>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</si>
  <si>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</si>
  <si>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</si>
  <si>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</si>
  <si>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</si>
  <si>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</si>
  <si>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</si>
  <si>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</si>
  <si>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</si>
  <si>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</si>
  <si>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</si>
  <si>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</si>
  <si>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</si>
  <si>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</si>
  <si>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</si>
  <si>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</si>
  <si>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</si>
  <si>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</si>
  <si>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</si>
  <si>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</si>
  <si>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</si>
  <si>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</si>
  <si>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</si>
  <si>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</si>
  <si>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</si>
  <si>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</si>
  <si>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</si>
  <si>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</si>
  <si>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</si>
  <si>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</si>
  <si>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</si>
  <si>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</si>
  <si>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</si>
  <si>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</si>
  <si>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</si>
  <si>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</si>
  <si>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</si>
  <si>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</si>
  <si>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</si>
  <si>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</si>
  <si>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</si>
  <si>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</si>
  <si>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</si>
  <si>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</si>
  <si>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</si>
  <si>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</si>
  <si>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</si>
  <si>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</si>
  <si>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</si>
  <si>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</si>
  <si>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</si>
  <si>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</si>
  <si>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</si>
  <si>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</si>
  <si>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</si>
  <si>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</si>
  <si>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</si>
  <si>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</si>
  <si>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</si>
  <si>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</si>
  <si>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</si>
  <si>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</si>
  <si>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</si>
  <si>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</si>
  <si>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</si>
  <si>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</si>
  <si>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</si>
  <si>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</si>
  <si>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</si>
  <si>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</si>
  <si>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</si>
  <si>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</si>
  <si>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</si>
  <si>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</si>
  <si>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</si>
  <si>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</si>
  <si>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</si>
  <si>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</si>
  <si>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</si>
  <si>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</si>
  <si>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</si>
  <si>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</si>
  <si>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</si>
  <si>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</si>
  <si>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</si>
  <si>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</si>
  <si>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</si>
  <si>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</si>
  <si>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</si>
  <si>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</si>
  <si>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</si>
  <si>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</si>
  <si>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</si>
  <si>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</si>
  <si>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</si>
  <si>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</si>
  <si>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</si>
  <si>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</si>
  <si>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</si>
  <si>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</si>
  <si>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</si>
  <si>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</si>
  <si>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</si>
  <si>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</si>
  <si>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</si>
  <si>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</si>
  <si>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</si>
  <si>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</si>
  <si>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</si>
  <si>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</si>
  <si>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</si>
  <si>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</si>
  <si>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</si>
  <si>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</si>
  <si>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</si>
  <si>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</si>
  <si>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</si>
  <si>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</si>
  <si>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</si>
  <si>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</si>
  <si>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</si>
  <si>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</si>
  <si>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</si>
  <si>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</si>
  <si>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</si>
  <si>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</si>
  <si>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</si>
  <si>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</si>
  <si>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</si>
  <si>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</si>
  <si>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</si>
  <si>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</si>
  <si>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</si>
  <si>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</si>
  <si>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</si>
  <si>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</si>
  <si>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</si>
  <si>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</si>
  <si>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</si>
  <si>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</si>
  <si>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</si>
  <si>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</si>
  <si>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</si>
  <si>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</si>
  <si>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</si>
  <si>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</si>
  <si>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</si>
  <si>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</si>
  <si>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</si>
  <si>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</si>
  <si>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</si>
  <si>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</si>
  <si>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</si>
  <si>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</si>
  <si>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</si>
  <si>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</si>
  <si>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</si>
  <si>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</si>
  <si>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</si>
  <si>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</si>
  <si>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</si>
  <si>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</si>
  <si>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</si>
  <si>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</si>
  <si>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</si>
  <si>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</si>
  <si>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</si>
  <si>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</si>
  <si>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</si>
  <si>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</si>
  <si>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</si>
  <si>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</si>
  <si>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</si>
  <si>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</si>
  <si>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</si>
  <si>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</si>
  <si>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</si>
  <si>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</si>
  <si>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</si>
  <si>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</si>
  <si>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</si>
  <si>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</si>
  <si>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</si>
  <si>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</si>
  <si>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</si>
  <si>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</si>
  <si>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</si>
  <si>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</si>
  <si>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</si>
  <si>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</si>
  <si>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</si>
  <si>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</si>
  <si>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</si>
  <si>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</si>
  <si>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</si>
  <si>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</si>
  <si>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</si>
  <si>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</si>
  <si>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</si>
  <si>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</si>
  <si>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</si>
  <si>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</si>
  <si>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</si>
  <si>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</si>
  <si>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</si>
  <si>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</si>
  <si>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</si>
  <si>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</si>
  <si>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</si>
  <si>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</si>
  <si>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</si>
  <si>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</si>
  <si>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</si>
  <si>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</si>
  <si>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</si>
  <si>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</si>
  <si>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</si>
  <si>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</si>
  <si>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</si>
  <si>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</si>
  <si>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</si>
  <si>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</si>
  <si>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</si>
  <si>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</si>
  <si>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</si>
  <si>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</si>
  <si>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</si>
  <si>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</si>
  <si>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</si>
  <si>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</si>
  <si>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</si>
  <si>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</si>
  <si>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</si>
  <si>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</si>
  <si>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</si>
  <si>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</si>
  <si>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</si>
  <si>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</si>
  <si>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</si>
  <si>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</si>
  <si>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</si>
  <si>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</si>
  <si>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</si>
  <si>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</si>
  <si>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</si>
  <si>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</si>
  <si>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</si>
  <si>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</si>
  <si>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</si>
  <si>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</si>
  <si>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</si>
  <si>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</si>
  <si>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</si>
  <si>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</si>
  <si>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</si>
  <si>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</si>
  <si>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</si>
  <si>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</si>
  <si>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</si>
  <si>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</si>
  <si>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</si>
  <si>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</si>
  <si>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</si>
  <si>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</si>
  <si>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</si>
  <si>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</si>
  <si>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</si>
  <si>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</si>
  <si>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</si>
  <si>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</si>
  <si>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</si>
  <si>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</si>
  <si>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</si>
  <si>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</si>
  <si>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</si>
  <si>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</si>
  <si>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</si>
  <si>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</si>
  <si>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</si>
  <si>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</si>
  <si>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</si>
  <si>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</si>
  <si>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</si>
  <si>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</si>
  <si>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</si>
  <si>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</si>
  <si>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</si>
  <si>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</si>
  <si>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</si>
  <si>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</si>
  <si>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</si>
  <si>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</si>
  <si>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</si>
  <si>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</si>
  <si>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</si>
  <si>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</si>
  <si>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</si>
  <si>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</si>
  <si>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</si>
  <si>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</si>
  <si>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</si>
  <si>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</si>
  <si>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</si>
  <si>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</si>
  <si>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</si>
  <si>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</si>
  <si>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</si>
  <si>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</si>
  <si>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</si>
  <si>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</si>
  <si>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</si>
  <si>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</si>
  <si>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</si>
  <si>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</si>
  <si>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</si>
  <si>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</si>
  <si>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</si>
  <si>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</si>
  <si>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</si>
  <si>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</si>
  <si>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</si>
  <si>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</si>
  <si>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</si>
  <si>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</si>
  <si>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</si>
  <si>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</si>
  <si>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</si>
  <si>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</si>
  <si>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</si>
  <si>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</si>
  <si>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</si>
  <si>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</si>
  <si>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</si>
  <si>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</si>
  <si>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</si>
  <si>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</si>
  <si>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</si>
  <si>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</si>
  <si>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</si>
  <si>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</si>
  <si>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</si>
  <si>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</si>
  <si>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</si>
  <si>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</si>
  <si>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</si>
  <si>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</si>
  <si>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</si>
  <si>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</si>
  <si>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</si>
  <si>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</si>
  <si>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</si>
  <si>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</si>
  <si>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</si>
  <si>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</si>
  <si>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</si>
  <si>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</si>
  <si>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</si>
  <si>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</si>
  <si>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</si>
  <si>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</si>
  <si>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</si>
  <si>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</si>
  <si>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</si>
  <si>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</si>
  <si>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</si>
  <si>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</si>
  <si>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</si>
  <si>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</si>
  <si>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</si>
  <si>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</si>
  <si>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</si>
  <si>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</si>
  <si>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</si>
  <si>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</si>
  <si>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</si>
  <si>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</si>
  <si>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</si>
  <si>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</si>
  <si>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</si>
  <si>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</si>
  <si>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</si>
  <si>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</si>
  <si>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</si>
  <si>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</si>
  <si>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</si>
  <si>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</si>
  <si>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</si>
  <si>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</si>
  <si>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</si>
  <si>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</si>
  <si>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</si>
  <si>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</si>
  <si>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</si>
  <si>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</si>
  <si>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</si>
  <si>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</si>
  <si>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</si>
  <si>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</si>
  <si>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</si>
  <si>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</si>
  <si>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</si>
  <si>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</si>
  <si>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</si>
  <si>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</si>
  <si>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</si>
  <si>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</si>
  <si>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</si>
  <si>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</si>
  <si>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</si>
  <si>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</si>
  <si>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</si>
  <si>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</si>
  <si>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</si>
  <si>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</si>
  <si>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</si>
  <si>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</si>
  <si>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</si>
  <si>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</si>
  <si>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</si>
  <si>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</si>
  <si>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</si>
  <si>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</si>
  <si>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</si>
  <si>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</si>
  <si>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</si>
  <si>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</si>
  <si>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</si>
  <si>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</si>
  <si>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</si>
  <si>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</si>
  <si>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</si>
  <si>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</si>
  <si>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</si>
  <si>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</si>
  <si>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</si>
  <si>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</si>
  <si>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</si>
  <si>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</si>
  <si>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</si>
  <si>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</si>
  <si>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</si>
  <si>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</si>
  <si>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</si>
  <si>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</si>
  <si>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</si>
  <si>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</si>
  <si>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</si>
  <si>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</si>
  <si>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</si>
  <si>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</si>
  <si>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</si>
  <si>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</si>
  <si>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</si>
  <si>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</si>
  <si>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</si>
  <si>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</si>
  <si>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</si>
  <si>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</si>
  <si>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</si>
  <si>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</si>
  <si>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</si>
  <si>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</si>
  <si>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</si>
  <si>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</si>
  <si>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</si>
  <si>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</si>
  <si>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</si>
  <si>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</si>
  <si>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</si>
  <si>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</si>
  <si>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</si>
  <si>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</si>
  <si>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</si>
  <si>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</si>
  <si>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</si>
  <si>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</si>
  <si>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</si>
  <si>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</si>
  <si>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</si>
  <si>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</si>
  <si>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</si>
  <si>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</si>
  <si>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</si>
  <si>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</si>
  <si>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</si>
  <si>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</si>
  <si>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</si>
  <si>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</si>
  <si>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</si>
  <si>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</si>
  <si>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</si>
  <si>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</si>
  <si>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</si>
  <si>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</si>
  <si>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</si>
  <si>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</si>
  <si>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</si>
  <si>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</si>
  <si>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</si>
  <si>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</si>
  <si>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</si>
  <si>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</si>
  <si>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</si>
  <si>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</si>
  <si>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</si>
  <si>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</si>
  <si>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</si>
  <si>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</si>
  <si>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</si>
  <si>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</si>
  <si>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</si>
  <si>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</si>
  <si>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</si>
  <si>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</si>
  <si>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</si>
  <si>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</si>
  <si>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</si>
  <si>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</si>
  <si>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</si>
  <si>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</si>
  <si>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</si>
  <si>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</si>
  <si>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</si>
  <si>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</si>
  <si>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</si>
  <si>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</si>
  <si>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</si>
  <si>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</si>
  <si>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</si>
  <si>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</si>
  <si>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</si>
  <si>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</si>
  <si>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</si>
  <si>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</si>
  <si>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</si>
  <si>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</si>
  <si>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</si>
  <si>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</si>
  <si>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</si>
  <si>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</si>
  <si>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</si>
  <si>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</si>
  <si>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</si>
  <si>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</si>
  <si>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</si>
  <si>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</si>
  <si>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</si>
  <si>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</si>
  <si>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</si>
  <si>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</si>
  <si>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</si>
  <si>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</si>
  <si>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</si>
  <si>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</si>
  <si>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</si>
  <si>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</si>
  <si>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</si>
  <si>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</si>
  <si>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</si>
  <si>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</si>
  <si>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</si>
  <si>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</si>
  <si>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</si>
  <si>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</si>
  <si>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</si>
  <si>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</si>
  <si>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</si>
  <si>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</si>
  <si>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</si>
  <si>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</si>
  <si>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</si>
  <si>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</si>
  <si>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</si>
  <si>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</si>
  <si>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</si>
  <si>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</si>
  <si>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</si>
  <si>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</si>
  <si>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</si>
  <si>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</si>
  <si>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</si>
  <si>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</si>
  <si>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</si>
  <si>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</si>
  <si>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</si>
  <si>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</si>
  <si>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</si>
  <si>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</si>
  <si>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</si>
  <si>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</si>
  <si>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</si>
  <si>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</si>
  <si>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</si>
  <si>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</si>
  <si>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</si>
  <si>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</si>
  <si>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</si>
  <si>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</si>
  <si>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</si>
  <si>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</si>
  <si>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</si>
  <si>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</si>
  <si>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</si>
  <si>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</si>
  <si>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</si>
  <si>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</si>
  <si>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</si>
  <si>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</si>
  <si>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</si>
  <si>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</si>
  <si>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</si>
  <si>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</si>
  <si>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</si>
  <si>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</si>
  <si>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</si>
  <si>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</si>
  <si>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</si>
  <si>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</si>
  <si>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</si>
  <si>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</si>
  <si>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</si>
  <si>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</si>
  <si>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</si>
  <si>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</si>
  <si>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</si>
  <si>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</si>
  <si>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</si>
  <si>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</si>
  <si>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</si>
  <si>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</si>
  <si>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</si>
  <si>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</si>
  <si>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</si>
  <si>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</si>
  <si>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</si>
  <si>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</si>
  <si>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</si>
  <si>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</si>
  <si>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</si>
  <si>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</si>
  <si>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</si>
  <si>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</si>
  <si>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</si>
  <si>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</si>
  <si>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</si>
  <si>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</si>
  <si>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</si>
  <si>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</si>
  <si>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</si>
  <si>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</si>
  <si>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</si>
  <si>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</si>
  <si>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</si>
  <si>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</si>
  <si>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</si>
  <si>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</si>
  <si>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</si>
  <si>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</si>
  <si>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</si>
  <si>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</si>
  <si>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</si>
  <si>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</si>
  <si>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</si>
  <si>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</si>
  <si>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</si>
  <si>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</si>
  <si>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</si>
  <si>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</si>
  <si>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</si>
  <si>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</si>
  <si>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</si>
  <si>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</si>
  <si>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</si>
  <si>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</si>
  <si>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</si>
  <si>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</si>
  <si>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</si>
  <si>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</si>
  <si>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</si>
  <si>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</si>
  <si>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</si>
  <si>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</si>
  <si>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</si>
  <si>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</si>
  <si>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</si>
  <si>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</si>
  <si>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</si>
  <si>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</si>
  <si>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</si>
  <si>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</si>
  <si>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</si>
  <si>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</si>
  <si>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</si>
  <si>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</si>
  <si>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</si>
  <si>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</si>
  <si>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</si>
  <si>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</si>
  <si>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</si>
  <si>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</si>
  <si>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</si>
  <si>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</si>
  <si>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</si>
  <si>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</si>
  <si>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</si>
  <si>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</si>
  <si>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</si>
  <si>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</si>
  <si>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</si>
  <si>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</si>
  <si>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</si>
  <si>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</si>
  <si>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</si>
  <si>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</si>
  <si>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</si>
  <si>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</si>
  <si>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</si>
  <si>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</si>
  <si>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</si>
  <si>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</si>
  <si>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</si>
  <si>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</si>
  <si>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</si>
  <si>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</si>
  <si>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</si>
  <si>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</si>
  <si>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</si>
  <si>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</si>
  <si>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</si>
  <si>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</si>
  <si>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</si>
  <si>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</si>
  <si>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</si>
  <si>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</si>
  <si>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</si>
  <si>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</si>
  <si>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</si>
  <si>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</si>
  <si>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</si>
  <si>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</si>
  <si>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</si>
  <si>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</si>
  <si>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</si>
  <si>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</si>
  <si>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</si>
  <si>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</si>
  <si>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</si>
  <si>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</si>
  <si>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</si>
  <si>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</si>
  <si>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</si>
  <si>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</si>
  <si>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</si>
  <si>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</si>
  <si>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</si>
  <si>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</si>
  <si>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</si>
  <si>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</si>
  <si>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</si>
  <si>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</si>
  <si>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</si>
  <si>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</si>
  <si>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</si>
  <si>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</si>
  <si>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</si>
  <si>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</si>
  <si>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</si>
  <si>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</si>
  <si>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</si>
  <si>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</si>
  <si>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</si>
  <si>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</si>
  <si>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</si>
  <si>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</si>
  <si>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</si>
  <si>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</si>
  <si>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</si>
  <si>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</si>
  <si>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</si>
  <si>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</si>
  <si>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</si>
  <si>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</si>
  <si>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</si>
  <si>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</si>
  <si>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</si>
  <si>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</si>
  <si>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</si>
  <si>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</si>
  <si>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</si>
  <si>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</si>
  <si>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</si>
  <si>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</si>
  <si>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</si>
  <si>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</si>
  <si>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</si>
  <si>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</si>
  <si>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</si>
  <si>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</si>
  <si>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</si>
  <si>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</si>
  <si>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</si>
  <si>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</si>
  <si>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</si>
  <si>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</si>
  <si>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</si>
  <si>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</si>
  <si>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</si>
  <si>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</si>
  <si>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</si>
  <si>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</si>
  <si>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</si>
  <si>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</si>
  <si>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</si>
  <si>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</si>
  <si>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</si>
  <si>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</si>
  <si>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</si>
  <si>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</si>
  <si>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</si>
  <si>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</si>
  <si>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</si>
  <si>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</si>
  <si>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</si>
  <si>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</si>
  <si>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</si>
  <si>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</si>
  <si>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</si>
  <si>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</si>
  <si>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</si>
  <si>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</si>
  <si>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</si>
  <si>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</si>
  <si>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</si>
  <si>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</si>
  <si>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</si>
  <si>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</si>
  <si>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</si>
  <si>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</si>
  <si>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</si>
  <si>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</si>
  <si>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</si>
  <si>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</si>
  <si>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</si>
  <si>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</si>
  <si>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</si>
  <si>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</si>
  <si>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</si>
  <si>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</si>
  <si>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</si>
  <si>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</si>
  <si>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</si>
  <si>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</si>
  <si>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</si>
  <si>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</si>
  <si>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</si>
  <si>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</si>
  <si>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</si>
  <si>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</si>
  <si>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</si>
  <si>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</si>
  <si>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</si>
  <si>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</si>
  <si>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</si>
  <si>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</si>
  <si>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</si>
  <si>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</si>
  <si>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</si>
  <si>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</si>
  <si>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</si>
  <si>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</si>
  <si>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</si>
  <si>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</si>
  <si>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</si>
  <si>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</si>
  <si>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</si>
  <si>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</si>
  <si>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</si>
  <si>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</si>
  <si>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</si>
  <si>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</si>
  <si>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</si>
  <si>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</si>
  <si>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</si>
  <si>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</si>
  <si>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</si>
  <si>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</si>
  <si>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</si>
  <si>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</si>
  <si>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</si>
  <si>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</si>
  <si>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</si>
  <si>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</si>
  <si>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</si>
  <si>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</si>
  <si>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</si>
  <si>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</si>
  <si>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</si>
  <si>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</si>
  <si>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</si>
  <si>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</si>
  <si>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</si>
  <si>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</si>
  <si>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</si>
  <si>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</si>
  <si>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</si>
  <si>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</si>
  <si>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</si>
  <si>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</si>
  <si>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</si>
  <si>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</si>
  <si>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</si>
  <si>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</si>
  <si>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</si>
  <si>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</si>
  <si>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</si>
  <si>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</si>
  <si>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</si>
  <si>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</si>
  <si>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</si>
  <si>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</si>
  <si>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</si>
  <si>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</si>
  <si>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</si>
  <si>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</si>
  <si>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</si>
  <si>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</si>
  <si>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</si>
  <si>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</si>
  <si>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</si>
  <si>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</si>
  <si>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</si>
  <si>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</si>
  <si>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</si>
  <si>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</si>
  <si>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</si>
  <si>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</si>
  <si>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</si>
  <si>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</si>
  <si>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</si>
  <si>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</si>
  <si>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</si>
  <si>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</si>
  <si>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</si>
  <si>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</si>
  <si>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</si>
  <si>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</si>
  <si>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</si>
  <si>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</si>
  <si>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</si>
  <si>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</si>
  <si>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</si>
  <si>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</si>
  <si>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</si>
  <si>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</si>
  <si>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</si>
  <si>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</si>
  <si>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</si>
  <si>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</si>
  <si>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</si>
  <si>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</si>
  <si>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</si>
  <si>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</si>
  <si>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</si>
  <si>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</si>
  <si>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</si>
  <si>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</si>
  <si>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</si>
  <si>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</si>
  <si>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</si>
  <si>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</si>
  <si>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</si>
  <si>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</si>
  <si>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</si>
  <si>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</si>
  <si>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</si>
  <si>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</si>
  <si>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</si>
  <si>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</si>
  <si>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</si>
  <si>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</si>
  <si>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</si>
  <si>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</si>
  <si>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</si>
  <si>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</si>
  <si>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</si>
  <si>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</si>
  <si>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</si>
  <si>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</si>
  <si>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</si>
  <si>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</si>
  <si>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</si>
  <si>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</si>
  <si>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</si>
  <si>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</si>
  <si>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</si>
  <si>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</si>
  <si>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</si>
  <si>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</si>
  <si>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</si>
  <si>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</si>
  <si>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</si>
  <si>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</si>
  <si>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</si>
  <si>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</si>
  <si>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</si>
  <si>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</si>
  <si>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</si>
  <si>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</si>
  <si>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</si>
  <si>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</si>
  <si>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</si>
  <si>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</si>
  <si>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</si>
  <si>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</si>
  <si>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</si>
  <si>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</si>
  <si>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</si>
  <si>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</si>
  <si>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</si>
  <si>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</si>
  <si>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</si>
  <si>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</si>
  <si>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</si>
  <si>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</si>
  <si>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</si>
  <si>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</si>
  <si>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</si>
  <si>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</si>
  <si>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</si>
  <si>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</si>
  <si>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</si>
  <si>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</si>
  <si>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</si>
  <si>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</si>
  <si>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</si>
  <si>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</si>
  <si>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</si>
  <si>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</si>
  <si>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</si>
  <si>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</si>
  <si>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</si>
  <si>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</si>
  <si>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</si>
  <si>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</si>
  <si>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</si>
  <si>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</si>
  <si>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</si>
  <si>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</si>
  <si>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</si>
  <si>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</si>
  <si>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</si>
  <si>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</si>
  <si>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</si>
  <si>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</si>
  <si>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</si>
  <si>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</si>
  <si>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</si>
  <si>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</si>
  <si>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</si>
  <si>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</si>
  <si>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</si>
  <si>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</si>
  <si>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</si>
  <si>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</si>
  <si>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</si>
  <si>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</si>
  <si>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</si>
  <si>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</si>
  <si>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</si>
  <si>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</si>
  <si>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</si>
  <si>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</si>
  <si>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</si>
  <si>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</si>
  <si>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</si>
  <si>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</si>
  <si>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</si>
  <si>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</si>
  <si>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</si>
  <si>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</si>
  <si>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</si>
  <si>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</si>
  <si>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</si>
  <si>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</si>
  <si>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</si>
  <si>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</si>
  <si>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</si>
  <si>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</si>
  <si>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</si>
  <si>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</si>
  <si>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</si>
  <si>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</si>
  <si>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</si>
  <si>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</si>
  <si>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</si>
  <si>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</si>
  <si>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</si>
  <si>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</si>
  <si>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</si>
  <si>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</si>
  <si>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</si>
  <si>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</si>
  <si>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</si>
  <si>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</si>
  <si>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</si>
  <si>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</si>
  <si>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</si>
  <si>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</si>
  <si>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</si>
  <si>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</si>
  <si>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</si>
  <si>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</si>
  <si>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</si>
  <si>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</si>
  <si>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</si>
  <si>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</si>
  <si>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</si>
  <si>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</si>
  <si>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</si>
  <si>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</si>
  <si>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</si>
  <si>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</si>
  <si>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</si>
  <si>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</si>
  <si>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</si>
  <si>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</si>
  <si>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</si>
  <si>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</si>
  <si>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</si>
  <si>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</si>
  <si>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</si>
  <si>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</si>
  <si>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</si>
  <si>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</si>
  <si>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</si>
  <si>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</si>
  <si>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</si>
  <si>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</si>
  <si>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</si>
  <si>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</si>
  <si>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</si>
  <si>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</si>
  <si>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</si>
  <si>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</si>
  <si>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</si>
  <si>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</si>
  <si>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</si>
  <si>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</si>
  <si>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</si>
  <si>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</si>
  <si>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</si>
  <si>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</si>
  <si>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</si>
  <si>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</si>
  <si>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</si>
  <si>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</si>
  <si>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</si>
  <si>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</si>
  <si>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</si>
  <si>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</si>
  <si>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</si>
  <si>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</si>
  <si>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</si>
  <si>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</si>
  <si>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</si>
  <si>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</si>
  <si>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</si>
  <si>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</si>
  <si>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</si>
  <si>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</si>
  <si>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</si>
  <si>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</si>
  <si>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</si>
  <si>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</si>
  <si>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</si>
  <si>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</si>
  <si>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</si>
  <si>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</si>
  <si>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</si>
  <si>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</si>
  <si>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</si>
  <si>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</si>
  <si>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</si>
  <si>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</si>
  <si>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</si>
  <si>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</si>
  <si>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</si>
  <si>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</si>
  <si>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</si>
  <si>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</si>
  <si>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</si>
  <si>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</si>
  <si>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</si>
  <si>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</si>
  <si>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</si>
  <si>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</si>
  <si>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</si>
  <si>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</si>
  <si>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</si>
  <si>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</si>
  <si>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</si>
  <si>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</si>
  <si>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</si>
  <si>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</si>
  <si>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</si>
  <si>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</si>
  <si>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</si>
  <si>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</si>
  <si>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</si>
  <si>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</si>
  <si>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</si>
  <si>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</si>
  <si>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</si>
  <si>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</si>
  <si>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</si>
  <si>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</si>
  <si>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</si>
  <si>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</si>
  <si>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</si>
  <si>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</si>
  <si>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</si>
  <si>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</si>
  <si>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</si>
  <si>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</si>
  <si>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</si>
  <si>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</si>
  <si>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</si>
  <si>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</si>
  <si>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</si>
  <si>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</si>
  <si>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</si>
  <si>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</si>
  <si>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</si>
  <si>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</si>
  <si>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</si>
  <si>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</si>
  <si>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</si>
  <si>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</si>
  <si>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</si>
  <si>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</si>
  <si>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</si>
  <si>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</si>
  <si>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</si>
  <si>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</si>
  <si>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</si>
  <si>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</si>
  <si>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</si>
  <si>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</si>
  <si>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</si>
  <si>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</si>
  <si>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</si>
  <si>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</si>
  <si>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</si>
  <si>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</si>
  <si>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</si>
  <si>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</si>
  <si>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</si>
  <si>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</si>
  <si>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</si>
  <si>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</si>
  <si>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</si>
  <si>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</si>
  <si>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</si>
  <si>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</si>
  <si>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</si>
  <si>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</si>
  <si>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</si>
  <si>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</si>
  <si>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</si>
  <si>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</si>
  <si>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</si>
  <si>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</si>
  <si>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</si>
  <si>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</si>
  <si>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</si>
  <si>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</si>
  <si>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</si>
  <si>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</si>
  <si>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</si>
  <si>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</si>
  <si>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</si>
  <si>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</si>
  <si>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</si>
  <si>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</si>
  <si>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</si>
  <si>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</si>
  <si>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</si>
  <si>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</si>
  <si>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</si>
  <si>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</si>
  <si>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</si>
  <si>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</si>
  <si>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</si>
  <si>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</si>
  <si>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</si>
  <si>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</si>
  <si>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</si>
  <si>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</si>
  <si>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</si>
  <si>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</si>
  <si>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</si>
  <si>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</si>
  <si>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</si>
  <si>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</si>
  <si>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</si>
  <si>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</si>
  <si>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</si>
  <si>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</si>
  <si>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</si>
  <si>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</si>
  <si>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</si>
  <si>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</si>
  <si>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</si>
  <si>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</si>
  <si>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</si>
  <si>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</si>
  <si>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</si>
  <si>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</si>
  <si>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</si>
  <si>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</si>
  <si>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</si>
  <si>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</si>
  <si>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</si>
  <si>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</si>
  <si>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</si>
  <si>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</si>
  <si>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</si>
  <si>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</si>
  <si>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</si>
  <si>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</si>
  <si>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</si>
  <si>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</si>
  <si>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</si>
  <si>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</si>
  <si>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</si>
  <si>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</si>
  <si>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</si>
  <si>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</si>
  <si>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</si>
  <si>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</si>
  <si>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</si>
  <si>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</si>
  <si>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</si>
  <si>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</si>
  <si>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</si>
  <si>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</si>
  <si>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</si>
  <si>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</si>
  <si>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</si>
  <si>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</si>
  <si>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</si>
  <si>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</si>
  <si>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</si>
  <si>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</si>
  <si>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</si>
  <si>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</si>
  <si>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</si>
  <si>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</si>
  <si>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</si>
  <si>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</si>
  <si>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</si>
  <si>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</si>
  <si>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</si>
  <si>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</si>
  <si>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</si>
  <si>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</si>
  <si>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</si>
  <si>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</si>
  <si>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</si>
  <si>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</si>
  <si>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</si>
  <si>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</si>
  <si>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</si>
  <si>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</si>
  <si>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</si>
  <si>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</si>
  <si>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</si>
  <si>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</si>
  <si>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</si>
  <si>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</si>
  <si>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</si>
  <si>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</si>
  <si>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</si>
  <si>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</si>
  <si>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</si>
  <si>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</si>
  <si>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</si>
  <si>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</si>
  <si>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</si>
  <si>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</si>
  <si>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</si>
  <si>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</si>
  <si>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</si>
  <si>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</si>
  <si>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</si>
  <si>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</si>
  <si>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</si>
  <si>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</si>
  <si>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</si>
  <si>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</si>
  <si>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</si>
  <si>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</si>
  <si>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</si>
  <si>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</si>
  <si>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</si>
  <si>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</si>
  <si>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</si>
  <si>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</si>
  <si>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</si>
  <si>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</si>
  <si>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</si>
  <si>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</si>
  <si>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</si>
  <si>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</si>
  <si>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</si>
  <si>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</si>
  <si>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</si>
  <si>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</si>
  <si>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</si>
  <si>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</si>
  <si>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</si>
  <si>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</si>
  <si>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</si>
  <si>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</si>
  <si>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</si>
  <si>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</si>
  <si>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</si>
  <si>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</si>
  <si>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</si>
  <si>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</si>
  <si>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</si>
  <si>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</si>
  <si>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</si>
  <si>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</si>
  <si>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</si>
  <si>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</si>
  <si>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</si>
  <si>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</si>
  <si>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</si>
  <si>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</si>
  <si>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</si>
  <si>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</si>
  <si>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</si>
  <si>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</si>
  <si>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</si>
  <si>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</si>
  <si>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</si>
  <si>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</si>
  <si>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</si>
  <si>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</si>
  <si>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</si>
  <si>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</si>
  <si>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</si>
  <si>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</si>
  <si>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</si>
  <si>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</si>
  <si>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</si>
  <si>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</si>
  <si>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</si>
  <si>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</si>
  <si>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</si>
  <si>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</si>
  <si>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</si>
  <si>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</si>
  <si>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</si>
  <si>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</si>
  <si>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</si>
  <si>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</si>
  <si>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</si>
  <si>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</si>
  <si>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</si>
  <si>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</si>
  <si>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</si>
  <si>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</si>
  <si>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</si>
  <si>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</si>
  <si>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</si>
  <si>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</si>
  <si>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</si>
  <si>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</si>
  <si>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</si>
  <si>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</si>
  <si>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</si>
  <si>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</si>
  <si>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</si>
  <si>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</si>
  <si>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</si>
  <si>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</si>
  <si>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</si>
  <si>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</si>
  <si>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</si>
  <si>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</si>
  <si>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</si>
  <si>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</si>
  <si>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</si>
  <si>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</si>
  <si>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</si>
  <si>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</si>
  <si>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</si>
  <si>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</si>
  <si>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</si>
  <si>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</si>
  <si>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</si>
  <si>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</si>
  <si>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</si>
  <si>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</si>
  <si>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</si>
  <si>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</si>
  <si>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</si>
  <si>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</si>
  <si>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</si>
  <si>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</si>
  <si>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</si>
  <si>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</si>
  <si>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</si>
  <si>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</si>
  <si>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</si>
  <si>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</si>
  <si>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</si>
  <si>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</si>
  <si>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</si>
  <si>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</si>
  <si>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</si>
  <si>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</si>
  <si>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</si>
  <si>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</si>
  <si>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</si>
  <si>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</si>
  <si>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</si>
  <si>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</si>
  <si>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</si>
  <si>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</si>
  <si>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</si>
  <si>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</si>
  <si>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</si>
  <si>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</si>
  <si>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</si>
  <si>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</si>
  <si>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</si>
  <si>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</si>
  <si>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</si>
  <si>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</si>
  <si>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</si>
  <si>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</si>
  <si>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</si>
  <si>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</si>
  <si>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</si>
  <si>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</si>
  <si>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</si>
  <si>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</si>
  <si>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</si>
  <si>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</si>
  <si>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</si>
  <si>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</si>
  <si>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</si>
  <si>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</si>
  <si>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</si>
  <si>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</si>
  <si>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</si>
  <si>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</si>
  <si>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</si>
  <si>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</si>
  <si>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</si>
  <si>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</si>
  <si>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</si>
  <si>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</si>
  <si>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</si>
  <si>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</si>
  <si>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</si>
  <si>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</si>
  <si>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</si>
  <si>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</si>
  <si>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</si>
  <si>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</si>
  <si>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</si>
  <si>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</si>
  <si>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</si>
  <si>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</si>
  <si>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</si>
  <si>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</si>
  <si>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</si>
  <si>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</si>
  <si>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</si>
  <si>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</si>
  <si>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</si>
  <si>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</si>
  <si>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</si>
  <si>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</si>
  <si>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</si>
  <si>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</si>
  <si>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</si>
  <si>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</si>
  <si>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</si>
  <si>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</si>
  <si>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</si>
  <si>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</si>
  <si>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</si>
  <si>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</si>
  <si>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</si>
  <si>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</si>
  <si>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</si>
  <si>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</si>
  <si>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</si>
  <si>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</si>
  <si>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</si>
  <si>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</si>
  <si>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</si>
  <si>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</si>
  <si>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</si>
  <si>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</si>
  <si>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</si>
  <si>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</si>
  <si>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</si>
  <si>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</si>
  <si>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</si>
  <si>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</si>
  <si>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</si>
  <si>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</si>
  <si>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</si>
  <si>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</si>
  <si>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</si>
  <si>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</si>
  <si>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</si>
  <si>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</si>
  <si>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</si>
  <si>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</si>
  <si>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</si>
  <si>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</si>
  <si>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</si>
  <si>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</si>
  <si>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</si>
  <si>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</si>
  <si>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</si>
  <si>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</si>
  <si>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</si>
  <si>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</si>
  <si>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</si>
  <si>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</si>
  <si>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</si>
  <si>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</si>
  <si>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</si>
  <si>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</si>
  <si>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</si>
  <si>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</si>
  <si>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</si>
  <si>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</si>
  <si>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</si>
  <si>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</si>
  <si>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</si>
  <si>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</si>
  <si>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</si>
  <si>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</si>
  <si>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</si>
  <si>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</si>
  <si>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</si>
  <si>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</si>
  <si>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</si>
  <si>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</si>
  <si>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</si>
  <si>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</si>
  <si>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</si>
  <si>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</si>
  <si>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</si>
  <si>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</si>
  <si>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</si>
  <si>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</si>
  <si>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</si>
  <si>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</si>
  <si>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</si>
  <si>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</si>
  <si>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</si>
  <si>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</si>
  <si>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</si>
  <si>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</si>
  <si>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</si>
  <si>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</si>
  <si>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</si>
  <si>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</si>
  <si>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</si>
  <si>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</si>
  <si>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</si>
  <si>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</si>
  <si>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</si>
  <si>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</si>
  <si>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</si>
  <si>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</si>
  <si>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</si>
  <si>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</si>
  <si>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</si>
  <si>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</si>
  <si>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</si>
  <si>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</si>
  <si>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</si>
  <si>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</si>
  <si>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</si>
  <si>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</si>
  <si>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</si>
  <si>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</si>
  <si>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</si>
  <si>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</si>
  <si>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</si>
  <si>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</si>
  <si>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</si>
  <si>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</si>
  <si>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</si>
  <si>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</si>
  <si>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</si>
  <si>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</si>
  <si>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</si>
  <si>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</si>
  <si>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</si>
  <si>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</si>
  <si>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</si>
  <si>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</si>
  <si>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</si>
  <si>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</si>
  <si>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</si>
  <si>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</si>
  <si>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</si>
  <si>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</si>
  <si>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</si>
  <si>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</si>
  <si>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</si>
  <si>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</si>
  <si>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</si>
  <si>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</si>
  <si>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</si>
  <si>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</si>
  <si>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</si>
  <si>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</si>
  <si>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</si>
  <si>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</si>
  <si>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</si>
  <si>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</si>
  <si>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</si>
  <si>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</si>
  <si>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</si>
  <si>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</si>
  <si>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</si>
  <si>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</si>
  <si>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</si>
  <si>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</si>
  <si>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</si>
  <si>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</si>
  <si>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</si>
  <si>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</si>
  <si>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</si>
  <si>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</si>
  <si>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</si>
  <si>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</si>
  <si>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</si>
  <si>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</si>
  <si>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</si>
  <si>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</si>
  <si>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</si>
  <si>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</si>
  <si>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</si>
  <si>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</si>
  <si>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</si>
  <si>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</si>
  <si>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</si>
  <si>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</si>
  <si>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</si>
  <si>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</si>
  <si>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</si>
  <si>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</si>
  <si>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</si>
  <si>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</si>
  <si>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</si>
  <si>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</si>
  <si>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</si>
  <si>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</si>
  <si>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</si>
  <si>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</si>
  <si>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</si>
  <si>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</si>
  <si>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</si>
  <si>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</si>
  <si>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</si>
  <si>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</si>
  <si>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</si>
  <si>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</si>
  <si>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</si>
  <si>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</si>
  <si>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</si>
  <si>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</si>
  <si>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</si>
  <si>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</si>
  <si>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</si>
  <si>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</si>
  <si>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</si>
  <si>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</si>
  <si>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</si>
  <si>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</si>
  <si>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</si>
  <si>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</si>
  <si>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</si>
  <si>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</si>
  <si>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</si>
  <si>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</si>
  <si>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</si>
  <si>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</si>
  <si>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</si>
  <si>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</si>
  <si>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</si>
  <si>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</si>
  <si>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</si>
  <si>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</si>
  <si>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</si>
  <si>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</si>
  <si>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</si>
  <si>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</si>
  <si>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</si>
  <si>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</si>
  <si>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</si>
  <si>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</si>
  <si>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</si>
  <si>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</si>
  <si>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</si>
  <si>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</si>
  <si>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</si>
  <si>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</si>
  <si>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</si>
  <si>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</si>
  <si>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</si>
  <si>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</si>
  <si>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</si>
  <si>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</si>
  <si>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</si>
  <si>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</si>
  <si>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</si>
  <si>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</si>
  <si>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</si>
  <si>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</si>
  <si>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</si>
  <si>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</si>
  <si>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</si>
  <si>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</si>
  <si>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</si>
  <si>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</si>
  <si>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</si>
  <si>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</si>
  <si>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</si>
  <si>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</si>
  <si>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</si>
  <si>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</si>
  <si>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</si>
  <si>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</si>
  <si>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</si>
  <si>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</si>
  <si>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</si>
  <si>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</si>
  <si>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</si>
  <si>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</si>
  <si>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</si>
  <si>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</si>
  <si>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</si>
  <si>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</si>
  <si>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</si>
  <si>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</si>
  <si>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</si>
  <si>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</si>
  <si>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</si>
  <si>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</si>
  <si>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</si>
  <si>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</si>
  <si>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</si>
  <si>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</si>
  <si>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</si>
  <si>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</si>
  <si>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</si>
  <si>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</si>
  <si>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</si>
  <si>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</si>
  <si>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</si>
  <si>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</si>
  <si>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</si>
  <si>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</si>
  <si>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</si>
  <si>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</si>
  <si>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</si>
  <si>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</si>
  <si>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</si>
  <si>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</si>
  <si>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</si>
  <si>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</si>
  <si>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</si>
  <si>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</si>
  <si>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</si>
  <si>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</si>
  <si>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</si>
  <si>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</si>
  <si>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</si>
  <si>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</si>
  <si>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</si>
  <si>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</si>
  <si>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</si>
  <si>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</si>
  <si>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</si>
  <si>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</si>
  <si>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</si>
  <si>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</si>
  <si>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</si>
  <si>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</si>
  <si>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</si>
  <si>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</si>
  <si>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</si>
  <si>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</si>
  <si>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</si>
  <si>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</si>
  <si>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</si>
  <si>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</si>
  <si>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</si>
  <si>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</si>
  <si>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</si>
  <si>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</si>
  <si>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</si>
  <si>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</si>
  <si>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</si>
  <si>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</si>
  <si>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</si>
  <si>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</si>
  <si>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</si>
  <si>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</si>
  <si>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</si>
  <si>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</si>
  <si>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</si>
  <si>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</si>
  <si>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</si>
  <si>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</si>
  <si>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</si>
  <si>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</si>
  <si>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</si>
  <si>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</si>
  <si>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</si>
  <si>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</si>
  <si>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</si>
  <si>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</si>
  <si>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</si>
  <si>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</si>
  <si>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</si>
  <si>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</si>
  <si>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</si>
  <si>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</si>
  <si>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</si>
  <si>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</si>
  <si>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</si>
  <si>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</si>
  <si>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</si>
  <si>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</si>
  <si>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</si>
  <si>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</si>
  <si>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</si>
  <si>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</si>
  <si>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</si>
  <si>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</si>
  <si>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</si>
  <si>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</si>
  <si>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</si>
  <si>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</si>
  <si>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</si>
  <si>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</si>
  <si>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</si>
  <si>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</si>
  <si>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</si>
  <si>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</si>
  <si>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</si>
  <si>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</si>
  <si>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</si>
  <si>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</si>
  <si>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</si>
  <si>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</si>
  <si>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</si>
  <si>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</si>
  <si>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</si>
  <si>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</si>
  <si>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</si>
  <si>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</si>
  <si>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</si>
  <si>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</si>
  <si>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</si>
  <si>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</si>
  <si>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</si>
  <si>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</si>
  <si>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</si>
  <si>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</si>
  <si>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</si>
  <si>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</si>
  <si>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</si>
  <si>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</si>
  <si>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</si>
  <si>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</si>
  <si>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</si>
  <si>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</si>
  <si>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</si>
  <si>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</si>
  <si>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</si>
  <si>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</si>
  <si>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</si>
  <si>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</si>
  <si>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</si>
  <si>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</si>
  <si>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</si>
  <si>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</si>
  <si>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</si>
  <si>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</si>
  <si>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</si>
  <si>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</si>
  <si>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</si>
  <si>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</si>
  <si>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</si>
  <si>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</si>
  <si>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</si>
  <si>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</si>
  <si>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</si>
  <si>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</si>
  <si>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</si>
  <si>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</si>
  <si>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</si>
  <si>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</si>
  <si>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</si>
  <si>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</si>
  <si>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</si>
  <si>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</si>
  <si>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</si>
  <si>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</si>
  <si>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</si>
  <si>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</si>
  <si>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</si>
  <si>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</si>
  <si>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</si>
  <si>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</si>
  <si>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</si>
  <si>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</si>
  <si>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</si>
  <si>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</si>
  <si>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</si>
  <si>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</si>
  <si>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</si>
  <si>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</si>
  <si>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</si>
  <si>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</si>
  <si>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</si>
  <si>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</si>
  <si>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</si>
  <si>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</si>
  <si>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</si>
  <si>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</si>
  <si>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</si>
  <si>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</si>
  <si>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</si>
  <si>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</si>
  <si>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</si>
  <si>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</si>
  <si>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</si>
  <si>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</si>
  <si>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</si>
  <si>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</si>
  <si>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</si>
  <si>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</si>
  <si>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</si>
  <si>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</si>
  <si>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</si>
  <si>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</si>
  <si>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</si>
  <si>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</si>
  <si>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</si>
  <si>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</si>
  <si>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</si>
  <si>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</si>
  <si>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</si>
  <si>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</si>
  <si>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</si>
  <si>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</si>
  <si>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</si>
  <si>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</si>
  <si>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</si>
  <si>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</si>
  <si>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</si>
  <si>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</si>
  <si>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</si>
  <si>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</si>
  <si>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</si>
  <si>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</si>
  <si>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</si>
  <si>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</si>
  <si>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</si>
  <si>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</si>
  <si>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</si>
  <si>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</si>
  <si>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</si>
  <si>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</si>
  <si>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</si>
  <si>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</si>
  <si>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</si>
  <si>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</si>
  <si>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</si>
  <si>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</si>
  <si>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</si>
  <si>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</si>
  <si>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</si>
  <si>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</si>
  <si>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</si>
  <si>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</si>
  <si>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</si>
  <si>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</si>
  <si>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</si>
  <si>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</si>
  <si>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</si>
  <si>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</si>
  <si>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</si>
  <si>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</si>
  <si>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</si>
  <si>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</si>
  <si>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</si>
  <si>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</si>
  <si>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</si>
  <si>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</si>
  <si>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</si>
  <si>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</si>
  <si>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</si>
  <si>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</si>
  <si>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</si>
  <si>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</si>
  <si>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</si>
  <si>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</si>
  <si>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</si>
  <si>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</si>
  <si>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</si>
  <si>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</si>
  <si>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</si>
  <si>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</si>
  <si>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</si>
  <si>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</si>
  <si>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</si>
  <si>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</si>
  <si>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</si>
  <si>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</si>
  <si>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</si>
  <si>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</si>
  <si>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</si>
  <si>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</si>
  <si>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</si>
  <si>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</si>
  <si>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</si>
  <si>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</si>
  <si>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</si>
  <si>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</si>
  <si>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</si>
  <si>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</si>
  <si>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</si>
  <si>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</si>
  <si>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</si>
  <si>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</si>
  <si>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</si>
  <si>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</si>
  <si>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</si>
  <si>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</si>
  <si>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</si>
  <si>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</si>
  <si>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</si>
  <si>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</si>
  <si>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</si>
  <si>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</si>
  <si>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</si>
  <si>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</si>
  <si>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</si>
  <si>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</si>
  <si>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</si>
  <si>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</si>
  <si>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</si>
  <si>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</si>
  <si>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</si>
  <si>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</si>
  <si>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</si>
  <si>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</si>
  <si>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</si>
  <si>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</si>
  <si>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</si>
  <si>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</si>
  <si>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</si>
  <si>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</si>
  <si>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</si>
  <si>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</si>
  <si>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</si>
  <si>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</si>
  <si>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</si>
  <si>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</si>
  <si>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</si>
  <si>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</si>
  <si>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</si>
  <si>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</si>
  <si>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</si>
  <si>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</si>
  <si>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</si>
  <si>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</si>
  <si>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</si>
  <si>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</si>
  <si>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</si>
  <si>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</si>
  <si>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</si>
  <si>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</si>
  <si>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</si>
  <si>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</si>
  <si>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</si>
  <si>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</si>
  <si>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</si>
  <si>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</si>
  <si>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</si>
  <si>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</si>
  <si>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</si>
  <si>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</si>
  <si>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</si>
  <si>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</si>
  <si>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</si>
  <si>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</si>
  <si>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</si>
  <si>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</si>
  <si>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</si>
  <si>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</si>
  <si>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</si>
  <si>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</si>
  <si>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</si>
  <si>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</si>
  <si>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</si>
  <si>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</si>
  <si>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</si>
  <si>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</si>
  <si>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</si>
  <si>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</si>
  <si>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</si>
  <si>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</si>
  <si>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</si>
  <si>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</si>
  <si>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</si>
  <si>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</si>
  <si>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</si>
  <si>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</si>
  <si>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</si>
  <si>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</si>
  <si>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</si>
  <si>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</si>
  <si>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</si>
  <si>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</si>
  <si>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</si>
  <si>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</si>
  <si>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</si>
  <si>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</si>
  <si>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</si>
  <si>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</si>
  <si>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</si>
  <si>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</si>
  <si>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</si>
  <si>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</si>
  <si>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</si>
  <si>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</si>
  <si>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</si>
  <si>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</si>
  <si>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</si>
  <si>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</si>
  <si>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</si>
  <si>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</si>
  <si>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</si>
  <si>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</si>
  <si>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</si>
  <si>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</si>
  <si>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</si>
  <si>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</si>
  <si>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</si>
  <si>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</si>
  <si>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</si>
  <si>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</si>
  <si>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</si>
  <si>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</si>
  <si>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</si>
  <si>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</si>
  <si>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</si>
  <si>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</si>
  <si>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</si>
  <si>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</si>
  <si>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</si>
  <si>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</si>
  <si>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</si>
  <si>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</si>
  <si>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</si>
  <si>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</si>
  <si>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</si>
  <si>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</si>
  <si>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</si>
  <si>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</si>
  <si>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</si>
  <si>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</si>
  <si>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</si>
  <si>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</si>
  <si>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</si>
  <si>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</si>
  <si>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</si>
  <si>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</si>
  <si>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</si>
  <si>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</si>
  <si>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</si>
  <si>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</si>
  <si>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</si>
  <si>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</si>
  <si>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</si>
  <si>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</si>
  <si>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</si>
  <si>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</si>
  <si>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</si>
  <si>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</si>
  <si>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</si>
  <si>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</si>
  <si>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</si>
  <si>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</si>
  <si>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</si>
  <si>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</si>
  <si>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</si>
  <si>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</si>
  <si>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</si>
  <si>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</si>
  <si>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</si>
  <si>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</si>
  <si>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</si>
  <si>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</si>
  <si>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</si>
  <si>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</si>
  <si>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</si>
  <si>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</si>
  <si>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</si>
  <si>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</si>
  <si>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</si>
  <si>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</si>
  <si>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</si>
  <si>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</si>
  <si>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</si>
  <si>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</si>
  <si>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</si>
  <si>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</si>
  <si>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</si>
  <si>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</si>
  <si>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</si>
  <si>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</si>
  <si>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</si>
  <si>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</si>
  <si>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</si>
  <si>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</si>
  <si>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</si>
  <si>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</si>
  <si>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</si>
  <si>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</si>
  <si>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</si>
  <si>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</si>
  <si>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</si>
  <si>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</si>
  <si>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</si>
  <si>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</si>
  <si>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</si>
  <si>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</si>
  <si>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</si>
  <si>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</si>
  <si>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</si>
  <si>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</si>
  <si>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</si>
  <si>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</si>
  <si>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</si>
  <si>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</si>
  <si>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</si>
  <si>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</si>
  <si>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</si>
  <si>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</si>
  <si>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</si>
  <si>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</si>
  <si>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</si>
  <si>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</si>
  <si>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</si>
  <si>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</si>
  <si>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</si>
  <si>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</si>
  <si>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</si>
  <si>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</si>
  <si>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</si>
  <si>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</si>
  <si>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</si>
  <si>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</si>
  <si>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</si>
  <si>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</si>
  <si>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</si>
  <si>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</si>
  <si>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</si>
  <si>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</si>
  <si>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</si>
  <si>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</si>
  <si>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</si>
  <si>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</si>
  <si>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</si>
  <si>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</si>
  <si>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</si>
  <si>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</si>
  <si>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</si>
  <si>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</si>
  <si>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</si>
  <si>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</si>
  <si>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</si>
  <si>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</si>
  <si>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</si>
  <si>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</si>
  <si>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</si>
  <si>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</si>
  <si>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</si>
  <si>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</si>
  <si>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</si>
  <si>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</si>
  <si>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</si>
  <si>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</si>
  <si>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</si>
  <si>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</si>
  <si>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</si>
  <si>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</si>
  <si>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</si>
  <si>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</si>
  <si>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</si>
  <si>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</si>
  <si>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</si>
  <si>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</si>
  <si>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</si>
  <si>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</si>
  <si>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</si>
  <si>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</si>
  <si>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</si>
  <si>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</si>
  <si>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</si>
  <si>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</si>
  <si>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</si>
  <si>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</si>
  <si>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</si>
  <si>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</si>
  <si>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</si>
  <si>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</si>
  <si>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</si>
  <si>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</si>
  <si>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</si>
  <si>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</si>
  <si>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</si>
  <si>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</si>
  <si>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</si>
  <si>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</si>
  <si>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</si>
  <si>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</si>
  <si>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</si>
  <si>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</si>
  <si>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</si>
  <si>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</si>
  <si>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</si>
  <si>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</si>
  <si>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</si>
  <si>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</si>
  <si>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</si>
  <si>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</si>
  <si>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</si>
  <si>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</si>
  <si>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</si>
  <si>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</si>
  <si>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</si>
  <si>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</si>
  <si>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</si>
  <si>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</si>
  <si>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</si>
  <si>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</si>
  <si>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</si>
  <si>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</si>
  <si>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</si>
  <si>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</si>
  <si>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</si>
  <si>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</si>
  <si>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</si>
  <si>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</si>
  <si>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</si>
  <si>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</si>
  <si>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</si>
  <si>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</si>
  <si>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</si>
  <si>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</si>
  <si>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</si>
  <si>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</si>
  <si>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</si>
  <si>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</si>
  <si>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</si>
  <si>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</si>
  <si>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</si>
  <si>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</si>
  <si>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</si>
  <si>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</si>
  <si>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</si>
  <si>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</si>
  <si>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</si>
  <si>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</si>
  <si>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</si>
  <si>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</si>
  <si>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</si>
  <si>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</si>
  <si>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</si>
  <si>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</si>
  <si>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</si>
  <si>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</si>
  <si>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</si>
  <si>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</si>
  <si>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</si>
  <si>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</si>
  <si>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</si>
  <si>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</si>
  <si>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</si>
  <si>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</si>
  <si>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</si>
  <si>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</si>
  <si>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</si>
  <si>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</si>
  <si>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</si>
  <si>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</si>
  <si>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</si>
  <si>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</si>
  <si>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</si>
  <si>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</si>
  <si>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</si>
  <si>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</si>
  <si>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</si>
  <si>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</si>
  <si>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</si>
  <si>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</si>
  <si>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</si>
  <si>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</si>
  <si>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</si>
  <si>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</si>
  <si>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</si>
  <si>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</si>
  <si>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</si>
  <si>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</si>
  <si>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</si>
  <si>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</si>
  <si>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</si>
  <si>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</si>
  <si>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</si>
  <si>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</si>
  <si>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</si>
  <si>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</si>
  <si>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</si>
  <si>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</si>
  <si>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</si>
  <si>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</si>
  <si>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</si>
  <si>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</si>
  <si>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</si>
  <si>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</si>
  <si>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</si>
  <si>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</si>
  <si>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</si>
  <si>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</si>
  <si>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</si>
  <si>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</si>
  <si>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</si>
  <si>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</si>
  <si>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</si>
  <si>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</si>
  <si>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</si>
  <si>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</si>
  <si>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</si>
  <si>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</si>
  <si>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</si>
  <si>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</si>
  <si>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</si>
  <si>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</si>
  <si>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</si>
  <si>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</si>
  <si>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</si>
  <si>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</si>
  <si>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</si>
  <si>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</si>
  <si>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</si>
  <si>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</si>
  <si>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</si>
  <si>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</si>
  <si>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</si>
  <si>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</si>
  <si>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</si>
  <si>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</si>
  <si>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</si>
  <si>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</si>
  <si>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</si>
  <si>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</si>
  <si>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</si>
  <si>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</si>
  <si>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</si>
  <si>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</si>
  <si>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</si>
  <si>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</si>
  <si>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</si>
  <si>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</si>
  <si>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</si>
  <si>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</si>
  <si>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</si>
  <si>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</si>
  <si>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</si>
  <si>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</si>
  <si>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</si>
  <si>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</si>
  <si>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</si>
  <si>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</si>
  <si>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</si>
  <si>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</si>
  <si>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</si>
  <si>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</si>
  <si>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</si>
  <si>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</si>
  <si>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</si>
  <si>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</si>
  <si>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</si>
  <si>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</si>
  <si>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</si>
  <si>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</si>
  <si>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</si>
  <si>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</si>
  <si>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</si>
  <si>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</si>
  <si>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</si>
  <si>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</si>
  <si>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</si>
  <si>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</si>
  <si>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</si>
  <si>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</si>
  <si>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</si>
  <si>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</si>
  <si>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</si>
  <si>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</si>
  <si>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</si>
  <si>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</si>
  <si>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</si>
  <si>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</si>
  <si>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</si>
  <si>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</si>
  <si>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</si>
  <si>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</si>
  <si>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</si>
  <si>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</si>
  <si>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</si>
  <si>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</si>
  <si>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</si>
  <si>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</si>
  <si>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</si>
  <si>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</si>
  <si>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</si>
  <si>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</si>
  <si>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</si>
  <si>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</si>
  <si>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</si>
  <si>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</si>
  <si>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</si>
  <si>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</si>
  <si>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</si>
  <si>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</si>
  <si>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</si>
  <si>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</si>
  <si>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</si>
  <si>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</si>
  <si>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</si>
  <si>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</si>
  <si>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</si>
  <si>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</si>
  <si>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</si>
  <si>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</si>
  <si>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</si>
  <si>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</si>
  <si>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</si>
  <si>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</si>
  <si>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</si>
  <si>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</si>
  <si>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</si>
  <si>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</si>
  <si>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</si>
  <si>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</si>
  <si>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</si>
  <si>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</si>
  <si>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</si>
  <si>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</si>
  <si>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</si>
  <si>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</si>
  <si>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</si>
  <si>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</si>
  <si>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</si>
  <si>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</si>
  <si>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</si>
  <si>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</si>
  <si>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</si>
  <si>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</si>
  <si>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</si>
  <si>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</si>
  <si>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</si>
  <si>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</si>
  <si>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</si>
  <si>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</si>
  <si>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</si>
  <si>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</si>
  <si>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</si>
  <si>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</si>
  <si>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</si>
  <si>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</si>
  <si>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</si>
  <si>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</si>
  <si>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</si>
  <si>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</si>
  <si>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</si>
  <si>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</si>
  <si>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</si>
  <si>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</si>
  <si>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</si>
  <si>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</si>
  <si>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</si>
  <si>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</si>
  <si>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</si>
  <si>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</si>
  <si>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</si>
  <si>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</si>
  <si>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</si>
  <si>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</si>
  <si>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</si>
  <si>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</si>
  <si>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</si>
  <si>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</si>
  <si>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</si>
  <si>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</si>
  <si>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</si>
  <si>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</si>
  <si>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</si>
  <si>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</si>
  <si>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</si>
  <si>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</si>
  <si>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</si>
  <si>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</si>
  <si>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</si>
  <si>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</si>
  <si>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</si>
  <si>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</si>
  <si>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</si>
  <si>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</si>
  <si>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</si>
  <si>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</si>
  <si>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</si>
  <si>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</si>
  <si>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</si>
  <si>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</si>
  <si>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</si>
  <si>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</si>
  <si>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</si>
  <si>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</si>
  <si>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</si>
  <si>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</si>
  <si>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</si>
  <si>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</si>
  <si>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</si>
  <si>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</si>
  <si>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</si>
  <si>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</si>
  <si>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</si>
  <si>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</si>
  <si>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</si>
  <si>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</si>
  <si>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</si>
  <si>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</si>
  <si>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</si>
  <si>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</si>
  <si>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</si>
  <si>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</si>
  <si>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</si>
  <si>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</si>
  <si>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</si>
  <si>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</si>
  <si>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</si>
  <si>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</si>
  <si>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</si>
  <si>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</si>
  <si>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</si>
  <si>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</si>
  <si>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</si>
  <si>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</si>
  <si>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</si>
  <si>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</si>
  <si>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</si>
  <si>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</si>
  <si>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</si>
  <si>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</si>
  <si>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</si>
  <si>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</si>
  <si>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</si>
  <si>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</si>
  <si>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</si>
  <si>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</si>
  <si>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</si>
  <si>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</si>
  <si>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</si>
  <si>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</si>
  <si>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</si>
  <si>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</si>
  <si>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</si>
  <si>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</si>
  <si>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</si>
  <si>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</si>
  <si>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</si>
  <si>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</si>
  <si>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</si>
  <si>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</si>
  <si>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</si>
  <si>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</si>
  <si>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</si>
  <si>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</si>
  <si>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</si>
  <si>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</si>
  <si>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</si>
  <si>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</si>
  <si>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</si>
  <si>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</si>
  <si>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</si>
  <si>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</si>
  <si>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</si>
  <si>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</si>
  <si>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</si>
  <si>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</si>
  <si>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</si>
  <si>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</si>
  <si>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</si>
  <si>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</si>
  <si>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</si>
  <si>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</si>
  <si>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</si>
  <si>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</si>
  <si>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</si>
  <si>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</si>
  <si>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</si>
  <si>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</si>
  <si>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</si>
  <si>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</si>
  <si>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</si>
  <si>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</si>
  <si>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</si>
  <si>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</si>
  <si>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</si>
  <si>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</si>
  <si>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</si>
  <si>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</si>
  <si>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</si>
  <si>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</si>
  <si>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</si>
  <si>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</si>
  <si>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</si>
  <si>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</si>
  <si>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</si>
  <si>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</si>
  <si>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</si>
  <si>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</si>
  <si>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</si>
  <si>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</si>
  <si>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</si>
  <si>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</si>
  <si>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</si>
  <si>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</si>
  <si>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</si>
  <si>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</si>
  <si>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</si>
  <si>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</si>
  <si>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</si>
  <si>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</si>
  <si>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</si>
  <si>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</si>
  <si>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</si>
  <si>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</si>
  <si>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</si>
  <si>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</si>
  <si>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</si>
  <si>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</si>
  <si>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</si>
  <si>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</si>
  <si>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</si>
  <si>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</si>
  <si>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</si>
  <si>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</si>
  <si>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</si>
  <si>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</si>
  <si>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</si>
  <si>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</si>
  <si>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</si>
  <si>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</si>
  <si>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</si>
  <si>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</si>
  <si>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</si>
  <si>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</si>
  <si>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</si>
  <si>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</si>
  <si>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</si>
  <si>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</si>
  <si>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</si>
  <si>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</si>
  <si>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</si>
  <si>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</si>
  <si>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</si>
  <si>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</si>
  <si>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</si>
  <si>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</si>
  <si>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</si>
  <si>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</si>
  <si>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</si>
  <si>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</si>
  <si>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</si>
  <si>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</si>
  <si>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</si>
  <si>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</si>
  <si>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</si>
  <si>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</si>
  <si>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</si>
  <si>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</si>
  <si>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</si>
  <si>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</si>
  <si>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</si>
  <si>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</si>
  <si>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</si>
  <si>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</si>
  <si>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</si>
  <si>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</si>
  <si>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</si>
  <si>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</si>
  <si>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</si>
  <si>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</si>
  <si>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</si>
  <si>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</si>
  <si>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</si>
  <si>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</si>
  <si>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</si>
  <si>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</si>
  <si>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</si>
  <si>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</si>
  <si>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</si>
  <si>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</si>
  <si>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</si>
  <si>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</si>
  <si>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</si>
  <si>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</si>
  <si>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</si>
  <si>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</si>
  <si>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</si>
  <si>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</si>
  <si>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</si>
  <si>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</si>
  <si>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</si>
  <si>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</si>
  <si>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</si>
  <si>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</si>
  <si>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</si>
  <si>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</si>
  <si>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</si>
  <si>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</si>
  <si>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</si>
  <si>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</si>
  <si>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</si>
  <si>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</si>
  <si>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</si>
  <si>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</si>
  <si>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</si>
  <si>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</si>
  <si>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</si>
  <si>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</si>
  <si>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</si>
  <si>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</si>
  <si>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</si>
  <si>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</si>
  <si>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</si>
  <si>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</si>
  <si>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</si>
  <si>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</si>
  <si>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</si>
  <si>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</si>
  <si>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</si>
  <si>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</si>
  <si>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</si>
  <si>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</si>
  <si>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</si>
  <si>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</si>
  <si>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</si>
  <si>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</si>
  <si>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</si>
  <si>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</si>
  <si>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</si>
  <si>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</si>
  <si>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</si>
  <si>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</si>
  <si>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</si>
  <si>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</si>
  <si>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</si>
  <si>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</si>
  <si>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</si>
  <si>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</si>
  <si>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</si>
  <si>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</si>
  <si>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</si>
  <si>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</si>
  <si>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</si>
  <si>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</si>
  <si>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</si>
  <si>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</si>
  <si>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</si>
  <si>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</si>
  <si>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</si>
  <si>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</si>
  <si>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</si>
  <si>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</si>
  <si>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</si>
  <si>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</si>
  <si>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</si>
  <si>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</si>
  <si>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</si>
  <si>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</si>
  <si>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</si>
  <si>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</si>
  <si>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</si>
  <si>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</si>
  <si>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</si>
  <si>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</si>
  <si>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</si>
  <si>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</si>
  <si>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</si>
  <si>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</si>
  <si>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</si>
  <si>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</si>
  <si>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</si>
  <si>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</si>
  <si>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</si>
  <si>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</si>
  <si>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</si>
  <si>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</si>
  <si>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</si>
  <si>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</si>
  <si>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</si>
  <si>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</si>
  <si>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</si>
  <si>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</si>
  <si>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</si>
  <si>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</si>
  <si>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</si>
  <si>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</si>
  <si>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</si>
  <si>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</si>
  <si>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</si>
  <si>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</si>
  <si>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</si>
  <si>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</si>
  <si>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</si>
  <si>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</si>
  <si>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</si>
  <si>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</si>
  <si>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</si>
  <si>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</si>
  <si>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</si>
  <si>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</si>
  <si>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</si>
  <si>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</si>
  <si>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</si>
  <si>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</si>
  <si>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</si>
  <si>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</si>
  <si>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</si>
  <si>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</si>
  <si>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</si>
  <si>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</si>
  <si>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</si>
  <si>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</si>
  <si>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</si>
  <si>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</si>
  <si>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</si>
  <si>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</si>
  <si>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</si>
  <si>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</si>
  <si>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</si>
  <si>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</si>
  <si>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</si>
  <si>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</si>
  <si>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</si>
  <si>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</si>
  <si>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</si>
  <si>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</si>
  <si>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</si>
  <si>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</si>
  <si>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</si>
  <si>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</si>
  <si>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</si>
  <si>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</si>
  <si>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</si>
  <si>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</si>
  <si>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</si>
  <si>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</si>
  <si>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</si>
  <si>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</si>
  <si>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</si>
  <si>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</si>
  <si>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</si>
  <si>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</si>
  <si>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</si>
  <si>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</si>
  <si>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</si>
  <si>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</si>
  <si>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</si>
  <si>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</si>
  <si>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</si>
  <si>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</si>
  <si>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</si>
  <si>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</si>
  <si>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</si>
  <si>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</si>
  <si>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</si>
  <si>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</si>
  <si>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</si>
  <si>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</si>
  <si>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</si>
  <si>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</si>
  <si>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</si>
  <si>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</si>
  <si>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</si>
  <si>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</si>
  <si>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</si>
  <si>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</si>
  <si>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</si>
  <si>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</si>
  <si>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</si>
  <si>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</si>
  <si>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</si>
  <si>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</si>
  <si>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</si>
  <si>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</si>
  <si>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</si>
  <si>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</si>
  <si>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</si>
  <si>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</si>
  <si>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</si>
  <si>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</si>
  <si>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</si>
  <si>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</si>
  <si>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</si>
  <si>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</si>
  <si>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</si>
  <si>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</si>
  <si>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</si>
  <si>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</si>
  <si>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</si>
  <si>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</si>
  <si>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</si>
  <si>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</si>
  <si>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</si>
  <si>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</si>
  <si>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</si>
  <si>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</si>
  <si>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</si>
  <si>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</si>
  <si>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</si>
  <si>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</si>
  <si>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</si>
  <si>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</si>
  <si>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</si>
  <si>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</si>
  <si>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</si>
  <si>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</si>
  <si>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</si>
  <si>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</si>
  <si>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</si>
  <si>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</si>
  <si>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</si>
  <si>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</si>
  <si>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</si>
  <si>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</si>
  <si>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</si>
  <si>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</si>
  <si>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</si>
  <si>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</si>
  <si>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</si>
  <si>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</si>
  <si>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</si>
  <si>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</si>
  <si>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</si>
  <si>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</si>
  <si>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</si>
  <si>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</si>
  <si>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</si>
  <si>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</si>
  <si>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</si>
  <si>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</si>
  <si>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</si>
  <si>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</si>
  <si>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</si>
  <si>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</si>
  <si>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</si>
  <si>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</si>
  <si>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</si>
  <si>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</si>
  <si>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</si>
  <si>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</si>
  <si>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</si>
  <si>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</si>
  <si>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</si>
  <si>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</si>
  <si>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</si>
  <si>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</si>
  <si>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</si>
  <si>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</si>
  <si>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</si>
  <si>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</si>
  <si>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</si>
  <si>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</si>
  <si>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</si>
  <si>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</si>
  <si>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</si>
  <si>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</si>
  <si>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</si>
  <si>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</si>
  <si>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</si>
  <si>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</si>
  <si>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</si>
  <si>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</si>
  <si>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</si>
  <si>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</si>
  <si>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</si>
  <si>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</si>
  <si>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</si>
  <si>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</si>
  <si>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</si>
  <si>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</si>
  <si>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</si>
  <si>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</si>
  <si>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</si>
  <si>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</si>
  <si>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</si>
  <si>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</si>
  <si>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</si>
  <si>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</si>
  <si>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</si>
  <si>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</si>
  <si>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</si>
  <si>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</si>
  <si>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</si>
  <si>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</si>
  <si>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</si>
  <si>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</si>
  <si>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</si>
  <si>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</si>
  <si>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</si>
  <si>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</si>
  <si>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</si>
  <si>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</si>
  <si>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</si>
  <si>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</si>
  <si>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</si>
  <si>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</si>
  <si>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</si>
  <si>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</si>
  <si>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</si>
  <si>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</si>
  <si>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</si>
  <si>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</si>
  <si>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</si>
  <si>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</si>
  <si>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</si>
  <si>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</si>
  <si>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</si>
  <si>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</si>
  <si>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</si>
  <si>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</si>
  <si>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</si>
  <si>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</si>
  <si>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</si>
  <si>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</si>
  <si>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</si>
  <si>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</si>
  <si>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</si>
  <si>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</si>
  <si>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</si>
  <si>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</si>
  <si>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</si>
  <si>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</si>
  <si>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</si>
  <si>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</si>
  <si>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</si>
  <si>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</si>
  <si>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</si>
  <si>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</si>
  <si>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</si>
  <si>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</si>
  <si>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</si>
  <si>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</si>
  <si>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</si>
  <si>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</si>
  <si>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</si>
  <si>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</si>
  <si>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</si>
  <si>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</si>
  <si>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</si>
  <si>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</si>
  <si>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</si>
  <si>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</si>
  <si>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</si>
  <si>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</si>
  <si>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</si>
  <si>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</si>
  <si>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</si>
  <si>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</si>
  <si>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</si>
  <si>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</si>
  <si>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</si>
  <si>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</si>
  <si>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</si>
  <si>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</si>
  <si>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</si>
  <si>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</si>
  <si>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</si>
  <si>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</si>
  <si>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</si>
  <si>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</si>
  <si>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</si>
  <si>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</si>
  <si>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</si>
  <si>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</si>
  <si>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</si>
  <si>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</si>
  <si>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</si>
  <si>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</si>
  <si>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</si>
  <si>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</si>
  <si>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</si>
  <si>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</si>
  <si>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</si>
  <si>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</si>
  <si>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</si>
  <si>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</si>
  <si>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</si>
  <si>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</si>
  <si>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</si>
  <si>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</si>
  <si>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</si>
  <si>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</si>
  <si>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</si>
  <si>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</si>
  <si>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</si>
  <si>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</si>
  <si>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</si>
  <si>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</si>
  <si>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</si>
  <si>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</si>
  <si>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</si>
  <si>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</si>
  <si>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</si>
  <si>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</si>
  <si>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</si>
  <si>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</si>
  <si>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</si>
  <si>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</si>
  <si>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</si>
  <si>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</si>
  <si>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</si>
  <si>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</si>
  <si>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</si>
  <si>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</si>
  <si>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</si>
  <si>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</si>
  <si>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</si>
  <si>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</si>
  <si>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</si>
  <si>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</si>
  <si>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</si>
  <si>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</si>
  <si>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</si>
  <si>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</si>
  <si>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</si>
  <si>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</si>
  <si>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</si>
  <si>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</si>
  <si>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</si>
  <si>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</si>
  <si>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</si>
  <si>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</si>
  <si>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</si>
  <si>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</si>
  <si>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</si>
  <si>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</si>
  <si>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</si>
  <si>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</si>
  <si>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</si>
  <si>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</si>
  <si>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</si>
  <si>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</si>
  <si>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</si>
  <si>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</si>
  <si>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</si>
  <si>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</si>
  <si>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</si>
  <si>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</si>
  <si>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</si>
  <si>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</si>
  <si>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</si>
  <si>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</si>
  <si>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</si>
  <si>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</si>
  <si>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</si>
  <si>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</si>
  <si>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</si>
  <si>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</si>
  <si>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</si>
  <si>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</si>
  <si>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</si>
  <si>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</si>
  <si>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</si>
  <si>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</si>
  <si>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</si>
  <si>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</si>
  <si>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</si>
  <si>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</si>
  <si>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</si>
  <si>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</si>
  <si>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</si>
  <si>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</si>
  <si>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</si>
  <si>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</si>
  <si>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</si>
  <si>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</si>
  <si>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</si>
  <si>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</si>
  <si>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</si>
  <si>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</si>
  <si>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</si>
  <si>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</si>
  <si>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</si>
  <si>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</si>
  <si>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</si>
  <si>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</si>
  <si>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</si>
  <si>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</si>
  <si>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</si>
  <si>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</si>
  <si>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</si>
  <si>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</si>
  <si>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</si>
  <si>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</si>
  <si>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</si>
  <si>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</si>
  <si>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</si>
  <si>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</si>
  <si>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</si>
  <si>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</si>
  <si>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</si>
  <si>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</si>
  <si>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</si>
  <si>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</si>
  <si>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</si>
  <si>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</si>
  <si>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</si>
  <si>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</si>
  <si>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</si>
  <si>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</si>
  <si>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</si>
  <si>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</si>
  <si>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</si>
  <si>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</si>
  <si>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</si>
  <si>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</si>
  <si>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</si>
  <si>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</si>
  <si>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</si>
  <si>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</si>
  <si>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</si>
  <si>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</si>
  <si>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</si>
  <si>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</si>
  <si>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</si>
  <si>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</si>
  <si>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</si>
  <si>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</si>
  <si>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</si>
  <si>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</si>
  <si>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</si>
  <si>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</si>
  <si>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</si>
  <si>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</si>
  <si>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</si>
  <si>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</si>
  <si>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</si>
  <si>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</si>
  <si>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</si>
  <si>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</si>
  <si>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</si>
  <si>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</si>
  <si>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</si>
  <si>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</si>
  <si>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</si>
  <si>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</si>
  <si>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</si>
  <si>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</si>
  <si>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</si>
  <si>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</si>
  <si>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</si>
  <si>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</si>
  <si>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</si>
  <si>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</si>
  <si>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</si>
  <si>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</si>
  <si>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</si>
  <si>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</si>
  <si>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</si>
  <si>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</si>
  <si>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</si>
  <si>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</si>
  <si>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</si>
  <si>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</si>
  <si>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</si>
  <si>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</si>
  <si>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</si>
  <si>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</si>
  <si>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</si>
  <si>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</si>
  <si>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</si>
  <si>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</si>
  <si>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</si>
  <si>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</si>
  <si>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</si>
  <si>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</si>
  <si>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</si>
  <si>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</si>
  <si>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</si>
  <si>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</si>
  <si>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</si>
  <si>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</si>
  <si>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</si>
  <si>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</si>
  <si>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</si>
  <si>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</si>
  <si>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</si>
  <si>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</si>
  <si>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</si>
  <si>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</si>
  <si>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</si>
  <si>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</si>
  <si>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</si>
  <si>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</si>
  <si>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</si>
  <si>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</si>
  <si>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</si>
  <si>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</si>
  <si>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</si>
  <si>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</si>
  <si>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</si>
  <si>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</si>
  <si>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</si>
  <si>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</si>
  <si>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</si>
  <si>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</si>
  <si>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</si>
  <si>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</si>
  <si>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</si>
  <si>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</si>
  <si>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</si>
  <si>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</si>
  <si>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</si>
  <si>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</si>
  <si>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</si>
  <si>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</si>
  <si>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</si>
  <si>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</si>
  <si>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</si>
  <si>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</si>
  <si>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</si>
  <si>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</si>
  <si>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</si>
  <si>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</si>
  <si>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</si>
  <si>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</si>
  <si>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</si>
  <si>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</si>
  <si>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</si>
  <si>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</si>
  <si>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</si>
  <si>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</si>
  <si>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</si>
  <si>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</si>
  <si>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</si>
  <si>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</si>
  <si>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</si>
  <si>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</si>
  <si>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</si>
  <si>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</si>
  <si>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</si>
  <si>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</si>
  <si>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</si>
  <si>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</si>
  <si>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</si>
  <si>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</si>
  <si>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</si>
  <si>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</si>
  <si>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</si>
  <si>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</si>
  <si>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</si>
  <si>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</si>
  <si>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</si>
  <si>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</si>
  <si>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</si>
  <si>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</si>
  <si>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</si>
  <si>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</si>
  <si>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</si>
  <si>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</si>
  <si>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</si>
  <si>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</si>
  <si>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</si>
  <si>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</si>
  <si>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</si>
  <si>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</si>
  <si>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</si>
  <si>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</si>
  <si>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</si>
  <si>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</si>
  <si>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</si>
  <si>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</si>
  <si>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</si>
  <si>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</si>
  <si>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</si>
  <si>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</si>
  <si>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</si>
  <si>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</si>
  <si>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</si>
  <si>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</si>
  <si>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</si>
  <si>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</si>
  <si>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</si>
  <si>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</si>
  <si>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</si>
  <si>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</si>
  <si>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</si>
  <si>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</si>
  <si>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</si>
  <si>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</si>
  <si>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</si>
  <si>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</si>
  <si>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</si>
  <si>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</si>
  <si>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</si>
  <si>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</si>
  <si>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</si>
  <si>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</si>
  <si>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</si>
  <si>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</si>
  <si>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</si>
  <si>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</si>
  <si>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</si>
  <si>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</si>
  <si>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</si>
  <si>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</si>
  <si>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</si>
  <si>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</si>
  <si>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</si>
  <si>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</si>
  <si>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</si>
  <si>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</si>
  <si>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</si>
  <si>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</si>
  <si>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</si>
  <si>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</si>
  <si>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</si>
  <si>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</si>
  <si>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</si>
  <si>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</si>
  <si>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</si>
  <si>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</si>
  <si>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</si>
  <si>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</si>
  <si>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</si>
  <si>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</si>
  <si>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</si>
  <si>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</si>
  <si>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</si>
  <si>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</si>
  <si>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</si>
  <si>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</si>
  <si>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</si>
  <si>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</si>
  <si>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</si>
  <si>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</si>
  <si>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</si>
  <si>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</si>
  <si>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</si>
  <si>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</si>
  <si>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</si>
  <si>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</si>
  <si>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</si>
  <si>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</si>
  <si>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</si>
  <si>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</si>
  <si>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</si>
  <si>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</si>
  <si>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</si>
  <si>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</si>
  <si>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</si>
  <si>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</si>
  <si>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</si>
  <si>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</si>
  <si>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</si>
  <si>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</si>
  <si>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</si>
  <si>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</si>
  <si>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</si>
  <si>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</si>
  <si>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</si>
  <si>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</si>
  <si>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</si>
  <si>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</si>
  <si>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</si>
  <si>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</si>
  <si>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</si>
  <si>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</si>
  <si>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</si>
  <si>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</si>
  <si>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</si>
  <si>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</si>
  <si>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</si>
  <si>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</si>
  <si>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</si>
  <si>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</si>
  <si>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</si>
  <si>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</si>
  <si>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</si>
  <si>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</si>
  <si>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</si>
  <si>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</si>
  <si>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</si>
  <si>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</si>
  <si>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</si>
  <si>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</si>
  <si>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</si>
  <si>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</si>
  <si>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</si>
  <si>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</si>
  <si>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</si>
  <si>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</si>
  <si>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</si>
  <si>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</si>
  <si>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</si>
  <si>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</si>
  <si>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</si>
  <si>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</si>
  <si>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</si>
  <si>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</si>
  <si>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</si>
  <si>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</si>
  <si>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</si>
  <si>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</si>
  <si>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</si>
  <si>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</si>
  <si>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</si>
  <si>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</si>
  <si>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</si>
  <si>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</si>
  <si>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</si>
  <si>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</si>
  <si>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</si>
  <si>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</si>
  <si>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</si>
  <si>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</si>
  <si>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</si>
  <si>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</si>
  <si>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</si>
  <si>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</si>
  <si>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</si>
  <si>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</si>
  <si>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</si>
  <si>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</si>
  <si>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</si>
  <si>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</si>
  <si>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</si>
  <si>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</si>
  <si>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</si>
  <si>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</si>
  <si>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</si>
  <si>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</si>
  <si>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</si>
  <si>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</si>
  <si>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</si>
  <si>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</si>
  <si>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</si>
  <si>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</si>
  <si>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</si>
  <si>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</si>
  <si>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</si>
  <si>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</si>
  <si>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</si>
  <si>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</si>
  <si>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</si>
  <si>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</si>
  <si>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</si>
  <si>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</si>
  <si>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</si>
  <si>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</si>
  <si>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</si>
  <si>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</si>
  <si>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</si>
  <si>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</si>
  <si>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</si>
  <si>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</si>
  <si>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</si>
  <si>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</si>
  <si>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</si>
  <si>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</si>
  <si>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</si>
  <si>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</si>
  <si>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</si>
  <si>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</si>
  <si>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</si>
  <si>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</si>
  <si>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</si>
  <si>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</si>
  <si>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</si>
  <si>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</si>
  <si>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</si>
  <si>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</si>
  <si>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</si>
  <si>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</si>
  <si>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</si>
  <si>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</si>
  <si>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</si>
  <si>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</si>
  <si>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</si>
  <si>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</si>
  <si>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</si>
  <si>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</si>
  <si>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</si>
  <si>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</si>
  <si>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</si>
  <si>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</si>
  <si>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</si>
  <si>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</si>
  <si>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</si>
  <si>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</si>
  <si>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</si>
  <si>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</si>
  <si>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</si>
  <si>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</si>
  <si>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</si>
  <si>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</si>
  <si>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</si>
  <si>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</si>
  <si>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</si>
  <si>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</si>
  <si>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</si>
  <si>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</si>
  <si>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</si>
  <si>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</si>
  <si>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</si>
  <si>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</si>
  <si>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</si>
  <si>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</si>
  <si>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</si>
  <si>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</si>
  <si>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</si>
  <si>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</si>
  <si>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</si>
  <si>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</si>
  <si>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</si>
  <si>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</si>
  <si>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</si>
  <si>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</si>
  <si>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</si>
  <si>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</si>
  <si>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</si>
  <si>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</si>
  <si>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</si>
  <si>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</si>
  <si>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</si>
  <si>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</si>
  <si>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</si>
  <si>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</si>
  <si>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</si>
  <si>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</si>
  <si>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</si>
  <si>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</si>
  <si>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</si>
  <si>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</si>
  <si>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</si>
  <si>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</si>
  <si>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</si>
  <si>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</si>
  <si>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</si>
  <si>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</si>
  <si>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</si>
  <si>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</si>
  <si>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</si>
  <si>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</si>
  <si>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</si>
  <si>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</si>
  <si>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</si>
  <si>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</si>
  <si>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</si>
  <si>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</si>
  <si>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</si>
  <si>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</si>
  <si>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</si>
  <si>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</si>
  <si>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</si>
  <si>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</si>
  <si>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</si>
  <si>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</si>
  <si>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</si>
  <si>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</si>
  <si>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</si>
  <si>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</si>
  <si>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</si>
  <si>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</si>
  <si>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</si>
  <si>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</si>
  <si>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</si>
  <si>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</si>
  <si>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</si>
  <si>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</si>
  <si>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</si>
  <si>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</si>
  <si>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</si>
  <si>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</si>
  <si>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</si>
  <si>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</si>
  <si>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</si>
  <si>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</si>
  <si>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</si>
  <si>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</si>
  <si>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</si>
  <si>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</si>
  <si>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</si>
  <si>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</si>
  <si>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</si>
  <si>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</si>
  <si>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</si>
  <si>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</si>
  <si>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</si>
  <si>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</si>
  <si>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</si>
  <si>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</si>
  <si>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</si>
  <si>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</si>
  <si>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</si>
  <si>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</si>
  <si>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</si>
  <si>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</si>
  <si>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</si>
  <si>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</si>
  <si>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</si>
  <si>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</si>
  <si>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</si>
  <si>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</si>
  <si>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</si>
  <si>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</si>
  <si>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</si>
  <si>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</si>
  <si>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</si>
  <si>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</si>
  <si>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</si>
  <si>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</si>
  <si>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</si>
  <si>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</si>
  <si>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</si>
  <si>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</si>
  <si>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</si>
  <si>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</si>
  <si>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</si>
  <si>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</si>
  <si>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</si>
  <si>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</si>
  <si>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</si>
  <si>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</si>
  <si>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</si>
  <si>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</si>
  <si>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</si>
  <si>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</si>
  <si>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</si>
  <si>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</si>
  <si>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</si>
  <si>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</si>
  <si>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</si>
  <si>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</si>
  <si>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</si>
  <si>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</si>
  <si>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</si>
  <si>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</si>
  <si>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</si>
  <si>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</si>
  <si>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</si>
  <si>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</si>
  <si>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</si>
  <si>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</si>
  <si>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</si>
  <si>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</si>
  <si>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</si>
  <si>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</si>
  <si>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</si>
  <si>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</si>
  <si>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</si>
  <si>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</si>
  <si>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</si>
  <si>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</si>
  <si>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</si>
  <si>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</si>
  <si>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</si>
  <si>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</si>
  <si>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</si>
  <si>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</si>
  <si>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</si>
  <si>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</si>
  <si>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</si>
  <si>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</si>
  <si>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</si>
  <si>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</si>
  <si>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</si>
  <si>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</si>
  <si>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</si>
  <si>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</si>
  <si>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</si>
  <si>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</si>
  <si>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</si>
  <si>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</si>
  <si>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</si>
  <si>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</si>
  <si>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</si>
  <si>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</si>
  <si>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</si>
  <si>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</si>
  <si>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</si>
  <si>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</si>
  <si>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</si>
  <si>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</si>
  <si>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</si>
  <si>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</si>
  <si>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</si>
  <si>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</si>
  <si>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</si>
  <si>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</si>
  <si>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</si>
  <si>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</si>
  <si>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</si>
  <si>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</si>
  <si>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</si>
  <si>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</si>
  <si>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</si>
  <si>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</si>
  <si>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</si>
  <si>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</si>
  <si>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</si>
  <si>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</si>
  <si>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</si>
  <si>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</si>
  <si>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</si>
  <si>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</si>
  <si>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</si>
  <si>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</si>
  <si>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</si>
  <si>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</si>
  <si>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</si>
  <si>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</si>
  <si>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</si>
  <si>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</si>
  <si>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</si>
  <si>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</si>
  <si>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</si>
  <si>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</si>
  <si>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</si>
  <si>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</si>
  <si>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</si>
  <si>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</si>
  <si>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</si>
  <si>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</si>
  <si>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</si>
  <si>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</si>
  <si>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</si>
  <si>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</si>
  <si>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</si>
  <si>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</si>
  <si>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</si>
  <si>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</si>
  <si>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</si>
  <si>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</si>
  <si>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</si>
  <si>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</si>
  <si>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</si>
  <si>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</si>
  <si>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</si>
  <si>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</si>
  <si>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</si>
  <si>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</si>
  <si>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</si>
  <si>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</si>
  <si>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</si>
  <si>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</si>
  <si>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</si>
  <si>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</si>
  <si>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</si>
  <si>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</si>
  <si>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</si>
  <si>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</si>
  <si>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</si>
  <si>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</si>
  <si>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</si>
  <si>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</si>
  <si>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</si>
  <si>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</si>
  <si>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</si>
  <si>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</si>
  <si>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</si>
  <si>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</si>
  <si>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</si>
  <si>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</si>
  <si>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</si>
  <si>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</si>
  <si>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</si>
  <si>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</si>
  <si>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</si>
  <si>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</si>
  <si>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</si>
  <si>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</si>
  <si>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</si>
  <si>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</si>
  <si>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</si>
  <si>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</si>
  <si>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</si>
  <si>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</si>
  <si>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</si>
  <si>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</si>
  <si>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</si>
  <si>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</si>
  <si>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</si>
  <si>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</si>
  <si>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</si>
  <si>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</si>
  <si>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</si>
  <si>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</si>
  <si>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</si>
  <si>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</si>
  <si>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</si>
  <si>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</si>
  <si>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</si>
  <si>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</si>
  <si>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</si>
  <si>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</si>
  <si>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</si>
  <si>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</si>
  <si>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</si>
  <si>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</si>
  <si>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</si>
  <si>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</si>
  <si>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</si>
  <si>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</si>
  <si>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</si>
  <si>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</si>
  <si>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</si>
  <si>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</si>
  <si>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</si>
  <si>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</si>
  <si>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</si>
  <si>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</si>
  <si>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</si>
  <si>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</si>
  <si>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</si>
  <si>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</si>
  <si>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</si>
  <si>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</si>
  <si>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</si>
  <si>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</si>
  <si>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</si>
  <si>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</si>
  <si>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</si>
  <si>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</si>
  <si>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</si>
  <si>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</si>
  <si>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</si>
  <si>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</si>
  <si>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</si>
  <si>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</si>
  <si>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</si>
  <si>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</si>
  <si>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</si>
  <si>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</si>
  <si>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</si>
  <si>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</si>
  <si>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</si>
  <si>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</si>
  <si>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</si>
  <si>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</si>
  <si>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</si>
  <si>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</si>
  <si>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</si>
  <si>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</si>
  <si>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</si>
  <si>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</si>
  <si>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</si>
  <si>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</si>
  <si>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</si>
  <si>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</si>
  <si>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</si>
  <si>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</si>
  <si>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</si>
  <si>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</si>
  <si>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</si>
  <si>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</si>
  <si>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</si>
  <si>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</si>
  <si>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</si>
  <si>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</si>
  <si>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</si>
  <si>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</si>
  <si>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</si>
  <si>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</si>
  <si>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</si>
  <si>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</si>
  <si>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</si>
  <si>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</si>
  <si>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</si>
  <si>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</si>
  <si>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</si>
  <si>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</si>
  <si>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</si>
  <si>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</si>
  <si>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</si>
  <si>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</si>
  <si>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</si>
  <si>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</si>
  <si>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</si>
  <si>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</si>
  <si>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</si>
  <si>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</si>
  <si>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</si>
  <si>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</si>
  <si>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</si>
  <si>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</si>
  <si>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</si>
  <si>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</si>
  <si>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</si>
  <si>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</si>
  <si>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</si>
  <si>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</si>
  <si>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</si>
  <si>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</si>
  <si>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</si>
  <si>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</si>
  <si>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</si>
  <si>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</si>
  <si>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</si>
  <si>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</si>
  <si>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</si>
  <si>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</si>
  <si>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</si>
  <si>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</si>
  <si>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</si>
  <si>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</si>
  <si>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</si>
  <si>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</si>
  <si>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</si>
  <si>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</si>
  <si>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</si>
  <si>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</si>
  <si>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</si>
  <si>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</si>
  <si>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</si>
  <si>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</si>
  <si>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</si>
  <si>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</si>
  <si>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</si>
  <si>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</si>
  <si>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</si>
  <si>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</si>
  <si>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</si>
  <si>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</si>
  <si>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</si>
  <si>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</si>
  <si>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</si>
  <si>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</si>
  <si>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</si>
  <si>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</si>
  <si>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</si>
  <si>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</si>
  <si>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</si>
  <si>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</si>
  <si>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</si>
  <si>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</si>
  <si>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</si>
  <si>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</si>
  <si>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</si>
  <si>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</si>
  <si>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</si>
  <si>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</si>
  <si>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</si>
  <si>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</si>
  <si>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</si>
  <si>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</si>
  <si>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</si>
  <si>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</si>
  <si>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</si>
  <si>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</si>
  <si>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</si>
  <si>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</si>
  <si>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</si>
  <si>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</si>
  <si>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</si>
  <si>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</si>
  <si>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</si>
  <si>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</si>
  <si>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</si>
  <si>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</si>
  <si>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</si>
  <si>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</si>
  <si>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</si>
  <si>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</si>
  <si>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</si>
  <si>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</si>
  <si>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</si>
  <si>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</si>
  <si>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</si>
  <si>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</si>
  <si>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</si>
  <si>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</si>
  <si>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</si>
  <si>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</si>
  <si>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</si>
  <si>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</si>
  <si>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</si>
  <si>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</si>
  <si>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</si>
  <si>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</si>
  <si>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</si>
  <si>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</si>
  <si>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</si>
  <si>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</si>
  <si>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</si>
  <si>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</si>
  <si>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</si>
  <si>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</si>
  <si>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</si>
  <si>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</si>
  <si>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</si>
  <si>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</si>
  <si>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</si>
  <si>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</si>
  <si>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</si>
  <si>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</si>
  <si>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</si>
  <si>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</si>
  <si>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</si>
  <si>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</si>
  <si>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</si>
  <si>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</si>
  <si>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</si>
  <si>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</si>
  <si>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</si>
  <si>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</si>
  <si>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</si>
  <si>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</si>
  <si>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</si>
  <si>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</si>
  <si>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</si>
  <si>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</si>
  <si>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</si>
  <si>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</si>
  <si>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</si>
  <si>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</si>
  <si>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</si>
  <si>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</si>
  <si>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</si>
  <si>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</si>
  <si>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</si>
  <si>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</si>
  <si>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</si>
  <si>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</si>
  <si>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</si>
  <si>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</si>
  <si>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</si>
  <si>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</si>
  <si>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</si>
  <si>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</si>
  <si>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</si>
  <si>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</si>
  <si>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</si>
  <si>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</si>
  <si>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</si>
  <si>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</si>
  <si>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</si>
  <si>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</si>
  <si>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</si>
  <si>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</si>
  <si>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</si>
  <si>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</si>
  <si>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</si>
  <si>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</si>
  <si>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</si>
  <si>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</si>
  <si>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</si>
  <si>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</si>
  <si>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</si>
  <si>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</si>
  <si>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</si>
  <si>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</si>
  <si>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</si>
  <si>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</si>
  <si>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</si>
  <si>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</si>
  <si>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</si>
  <si>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</si>
  <si>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</si>
  <si>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</si>
  <si>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</si>
  <si>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</si>
  <si>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</si>
  <si>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</si>
  <si>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</si>
  <si>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</si>
  <si>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</si>
  <si>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</si>
  <si>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</si>
  <si>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</si>
  <si>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</si>
  <si>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</si>
  <si>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</si>
  <si>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</si>
  <si>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</si>
  <si>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</si>
  <si>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</si>
  <si>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</si>
  <si>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</si>
  <si>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</si>
  <si>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</si>
  <si>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</si>
  <si>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</si>
  <si>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</si>
  <si>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</si>
  <si>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</si>
  <si>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</si>
  <si>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</si>
  <si>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</si>
  <si>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</si>
  <si>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</si>
  <si>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</si>
  <si>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</si>
  <si>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</si>
  <si>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</si>
  <si>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</si>
  <si>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</si>
  <si>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</si>
  <si>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</si>
  <si>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</si>
  <si>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</si>
  <si>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</si>
  <si>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</si>
  <si>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</si>
  <si>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</si>
  <si>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</si>
  <si>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</si>
  <si>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</si>
  <si>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</si>
  <si>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</si>
  <si>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</si>
  <si>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</si>
  <si>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</si>
  <si>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</si>
  <si>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</si>
  <si>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</si>
  <si>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</si>
  <si>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</si>
  <si>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</si>
  <si>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</si>
  <si>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</si>
  <si>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</si>
  <si>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</si>
  <si>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</si>
  <si>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</si>
  <si>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</si>
  <si>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</si>
  <si>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</si>
  <si>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</si>
  <si>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</si>
  <si>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</si>
  <si>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</si>
  <si>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</si>
  <si>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</si>
  <si>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</si>
  <si>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</si>
  <si>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</si>
  <si>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</si>
  <si>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</si>
  <si>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</si>
  <si>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</si>
  <si>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</si>
  <si>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</si>
  <si>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</si>
  <si>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</si>
  <si>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</si>
  <si>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</si>
  <si>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</si>
  <si>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</si>
  <si>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</si>
  <si>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</si>
  <si>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</si>
  <si>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</si>
  <si>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</si>
  <si>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</si>
  <si>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</si>
  <si>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</si>
  <si>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</si>
  <si>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</si>
  <si>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</si>
  <si>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</si>
  <si>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</si>
  <si>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</si>
  <si>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</si>
  <si>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</si>
  <si>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</si>
  <si>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</si>
  <si>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</si>
  <si>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</si>
  <si>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</si>
  <si>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</si>
  <si>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</si>
  <si>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</si>
  <si>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</si>
  <si>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</si>
  <si>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</si>
  <si>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</si>
  <si>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</si>
  <si>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</si>
  <si>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</si>
  <si>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</si>
  <si>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</si>
  <si>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</si>
  <si>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</si>
  <si>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</si>
  <si>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</si>
  <si>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</si>
  <si>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</si>
  <si>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</si>
  <si>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</si>
  <si>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</si>
  <si>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</si>
  <si>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</si>
  <si>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</si>
  <si>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</si>
  <si>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</si>
  <si>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</si>
  <si>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</si>
  <si>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</si>
  <si>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</si>
  <si>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</si>
  <si>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</si>
  <si>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</si>
  <si>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</si>
  <si>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</si>
  <si>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</si>
  <si>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</si>
  <si>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</si>
  <si>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</si>
  <si>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</si>
  <si>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</si>
  <si>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</si>
  <si>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</si>
  <si>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</si>
  <si>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</si>
  <si>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</si>
  <si>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</si>
  <si>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</si>
  <si>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</si>
  <si>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</si>
  <si>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</si>
  <si>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</si>
  <si>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</si>
  <si>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</si>
  <si>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</si>
  <si>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</si>
  <si>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</si>
  <si>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</si>
  <si>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</si>
  <si>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</si>
  <si>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</si>
  <si>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</si>
  <si>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</si>
  <si>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</si>
  <si>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</si>
  <si>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</si>
  <si>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</si>
  <si>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</si>
  <si>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</si>
  <si>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</si>
  <si>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</si>
  <si>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</si>
  <si>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</si>
  <si>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</si>
  <si>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</si>
  <si>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</si>
  <si>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</si>
  <si>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</si>
  <si>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</si>
  <si>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</si>
  <si>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</si>
  <si>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</si>
  <si>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</si>
  <si>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</si>
  <si>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</si>
  <si>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</si>
  <si>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</si>
  <si>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</si>
  <si>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</si>
  <si>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</si>
  <si>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</si>
  <si>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</si>
  <si>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</si>
  <si>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</si>
  <si>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</si>
  <si>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</si>
  <si>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</si>
  <si>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</si>
  <si>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</si>
  <si>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</si>
  <si>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</si>
  <si>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</si>
  <si>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</si>
  <si>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</si>
  <si>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</si>
  <si>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</si>
  <si>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</si>
  <si>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</si>
  <si>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</si>
  <si>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</si>
  <si>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</si>
  <si>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</si>
  <si>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</si>
  <si>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</si>
  <si>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</si>
  <si>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</si>
  <si>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</si>
  <si>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</si>
  <si>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</si>
  <si>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</si>
  <si>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</si>
  <si>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</si>
  <si>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</si>
  <si>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</si>
  <si>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</si>
  <si>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</si>
  <si>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</si>
  <si>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</si>
  <si>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</si>
  <si>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</si>
  <si>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</si>
  <si>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</si>
  <si>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</si>
  <si>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</si>
  <si>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</si>
  <si>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</si>
  <si>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</si>
  <si>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</si>
  <si>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</si>
  <si>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</si>
  <si>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</si>
  <si>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</si>
  <si>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</si>
  <si>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</si>
  <si>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</si>
  <si>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</si>
  <si>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</si>
  <si>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</si>
  <si>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</si>
  <si>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</si>
  <si>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</si>
  <si>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</si>
  <si>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</si>
  <si>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</si>
  <si>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</si>
  <si>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</si>
  <si>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</si>
  <si>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</si>
  <si>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</si>
  <si>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</si>
  <si>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</si>
  <si>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</si>
  <si>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</si>
  <si>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</si>
  <si>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</si>
  <si>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</si>
  <si>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</si>
  <si>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</si>
  <si>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</si>
  <si>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</si>
  <si>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</si>
  <si>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</si>
  <si>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</si>
  <si>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</si>
  <si>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</si>
  <si>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</si>
  <si>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</si>
  <si>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</si>
  <si>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</si>
  <si>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</si>
  <si>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</si>
  <si>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</si>
  <si>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</si>
  <si>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</si>
  <si>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</si>
  <si>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</si>
  <si>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</si>
  <si>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</si>
  <si>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</si>
  <si>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</si>
  <si>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</si>
  <si>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</si>
  <si>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</si>
  <si>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</si>
  <si>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</si>
  <si>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</si>
  <si>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</si>
  <si>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</si>
  <si>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</si>
  <si>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</si>
  <si>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</si>
  <si>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</si>
  <si>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</si>
  <si>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</si>
  <si>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</si>
  <si>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</si>
  <si>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</si>
  <si>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</si>
  <si>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</si>
  <si>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</si>
  <si>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</si>
  <si>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</si>
  <si>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</si>
  <si>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</si>
  <si>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</si>
  <si>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</si>
  <si>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</si>
  <si>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</si>
  <si>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</si>
  <si>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</si>
  <si>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</si>
  <si>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</si>
  <si>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</si>
  <si>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</si>
  <si>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</si>
  <si>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</si>
  <si>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</si>
  <si>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</si>
  <si>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</si>
  <si>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</si>
  <si>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</si>
  <si>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</si>
  <si>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</si>
  <si>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</si>
  <si>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</si>
  <si>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</si>
  <si>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</si>
  <si>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</si>
  <si>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</si>
  <si>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</si>
  <si>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</si>
  <si>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</si>
  <si>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</si>
  <si>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</si>
  <si>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</si>
  <si>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</si>
  <si>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</si>
  <si>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</si>
  <si>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</si>
  <si>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</si>
  <si>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</si>
  <si>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</si>
  <si>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</si>
  <si>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</si>
  <si>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</si>
  <si>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</si>
  <si>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</si>
  <si>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</si>
  <si>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</si>
  <si>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</si>
  <si>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</si>
  <si>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</si>
  <si>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</si>
  <si>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</si>
  <si>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</si>
  <si>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</si>
  <si>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</si>
  <si>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</si>
  <si>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</si>
  <si>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</si>
  <si>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</si>
  <si>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</si>
  <si>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</si>
  <si>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</si>
  <si>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</si>
  <si>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</si>
  <si>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</si>
  <si>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</si>
  <si>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</si>
  <si>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</si>
  <si>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</si>
  <si>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</si>
  <si>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</si>
  <si>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</si>
  <si>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</si>
  <si>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</si>
  <si>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</si>
  <si>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</si>
  <si>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</si>
  <si>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</si>
  <si>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</si>
  <si>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</si>
  <si>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</si>
  <si>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</si>
  <si>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</si>
  <si>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</si>
  <si>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</si>
  <si>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</si>
  <si>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</si>
  <si>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</si>
  <si>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</si>
  <si>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</si>
  <si>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</si>
  <si>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</si>
  <si>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</si>
  <si>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</si>
  <si>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</si>
  <si>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</si>
  <si>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</si>
  <si>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</si>
  <si>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</si>
  <si>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</si>
  <si>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</si>
  <si>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</si>
  <si>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</si>
  <si>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</si>
  <si>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</si>
  <si>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</si>
  <si>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</si>
  <si>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</si>
  <si>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</si>
  <si>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</si>
  <si>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</si>
  <si>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</si>
  <si>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</si>
  <si>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</si>
  <si>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</si>
  <si>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</si>
  <si>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</si>
  <si>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</si>
  <si>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</si>
  <si>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</si>
  <si>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</si>
  <si>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</si>
  <si>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</si>
  <si>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</si>
  <si>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</si>
  <si>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</si>
  <si>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</si>
  <si>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</si>
  <si>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</si>
  <si>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</si>
  <si>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</si>
  <si>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</si>
  <si>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</si>
  <si>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</si>
  <si>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</si>
  <si>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</si>
  <si>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</si>
  <si>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</si>
  <si>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</si>
  <si>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</si>
  <si>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</si>
  <si>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</si>
  <si>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</si>
  <si>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</si>
  <si>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</si>
  <si>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</si>
  <si>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</si>
  <si>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</si>
  <si>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</si>
  <si>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</si>
  <si>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</si>
  <si>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</si>
  <si>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</si>
  <si>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</si>
  <si>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</si>
  <si>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</si>
  <si>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</si>
  <si>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</si>
  <si>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</si>
  <si>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</si>
  <si>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</si>
  <si>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</si>
  <si>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</si>
  <si>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</si>
  <si>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</si>
  <si>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</si>
  <si>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</si>
  <si>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</si>
  <si>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</si>
  <si>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</si>
  <si>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</si>
  <si>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</si>
  <si>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</si>
  <si>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</si>
  <si>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</si>
  <si>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</si>
  <si>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</si>
  <si>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</si>
  <si>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</si>
  <si>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</si>
  <si>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</si>
  <si>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</si>
  <si>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</si>
  <si>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</si>
  <si>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</si>
  <si>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</si>
  <si>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</si>
  <si>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</si>
  <si>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</si>
  <si>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</si>
  <si>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</si>
  <si>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</si>
  <si>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</si>
  <si>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</si>
  <si>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</si>
  <si>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</si>
  <si>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</si>
  <si>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</si>
  <si>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</si>
  <si>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</si>
  <si>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</si>
  <si>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</si>
  <si>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</si>
  <si>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</si>
  <si>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</si>
  <si>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</si>
  <si>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</si>
  <si>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</si>
  <si>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</si>
  <si>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</si>
  <si>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</si>
  <si>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</si>
  <si>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</si>
  <si>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</si>
  <si>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</si>
  <si>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</si>
  <si>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</si>
  <si>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</si>
  <si>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</si>
  <si>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</si>
  <si>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</si>
  <si>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</si>
  <si>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</si>
  <si>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</si>
  <si>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</si>
  <si>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</si>
  <si>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</si>
  <si>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</si>
  <si>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</si>
  <si>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</si>
  <si>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</si>
  <si>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</si>
  <si>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</si>
  <si>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</si>
  <si>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</si>
  <si>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</si>
  <si>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</si>
  <si>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</si>
  <si>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</si>
  <si>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</si>
  <si>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</si>
  <si>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</si>
  <si>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</si>
  <si>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</si>
  <si>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</si>
  <si>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</si>
  <si>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</si>
  <si>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</si>
  <si>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</si>
  <si>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</si>
  <si>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</si>
  <si>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</si>
  <si>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</si>
  <si>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</si>
  <si>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</si>
  <si>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</si>
  <si>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</si>
  <si>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</si>
  <si>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</si>
  <si>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</si>
  <si>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</si>
  <si>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</si>
  <si>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</si>
  <si>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</si>
  <si>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</si>
  <si>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</si>
  <si>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</si>
  <si>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</si>
  <si>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</si>
  <si>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</si>
  <si>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</si>
  <si>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</si>
  <si>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</si>
  <si>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</si>
  <si>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</si>
  <si>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</si>
  <si>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</si>
  <si>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</si>
  <si>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</si>
  <si>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</si>
  <si>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</si>
  <si>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</si>
  <si>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</si>
  <si>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</si>
  <si>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</si>
  <si>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</si>
  <si>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</si>
  <si>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</si>
  <si>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</si>
  <si>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</si>
  <si>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</si>
  <si>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</si>
  <si>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</si>
  <si>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</si>
  <si>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</si>
  <si>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</si>
  <si>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</si>
  <si>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</si>
  <si>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</si>
  <si>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</si>
  <si>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</si>
  <si>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</si>
  <si>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</si>
  <si>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</si>
  <si>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</si>
  <si>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</si>
  <si>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</si>
  <si>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</si>
  <si>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</si>
  <si>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</si>
  <si>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</si>
  <si>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</si>
  <si>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</si>
  <si>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</si>
  <si>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</si>
  <si>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</si>
  <si>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</si>
  <si>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</si>
  <si>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</si>
  <si>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</si>
  <si>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</si>
  <si>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</si>
  <si>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</si>
  <si>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</si>
  <si>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</si>
  <si>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</si>
  <si>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</si>
  <si>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</si>
  <si>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</si>
  <si>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</si>
  <si>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</si>
  <si>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</si>
  <si>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</si>
  <si>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</si>
  <si>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</si>
  <si>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</si>
  <si>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</si>
  <si>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</si>
  <si>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</si>
  <si>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</si>
  <si>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</si>
  <si>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</si>
  <si>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</si>
  <si>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</si>
  <si>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</si>
  <si>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</si>
  <si>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</si>
  <si>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</si>
  <si>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</si>
  <si>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</si>
  <si>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</si>
  <si>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</si>
  <si>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</si>
  <si>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</si>
  <si>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</si>
  <si>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</si>
  <si>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</si>
  <si>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</si>
  <si>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</si>
  <si>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</si>
  <si>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</si>
  <si>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</si>
  <si>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</si>
  <si>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</si>
  <si>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</si>
  <si>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</si>
  <si>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</si>
  <si>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</si>
  <si>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</si>
  <si>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</si>
  <si>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</si>
  <si>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</si>
  <si>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</si>
  <si>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</si>
  <si>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</si>
  <si>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</si>
  <si>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</si>
  <si>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</si>
  <si>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</si>
  <si>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</si>
  <si>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</si>
  <si>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</si>
  <si>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</si>
  <si>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</si>
  <si>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</si>
  <si>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</si>
  <si>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</si>
  <si>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</si>
  <si>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</si>
  <si>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</si>
  <si>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</si>
  <si>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</si>
  <si>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</si>
  <si>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</si>
  <si>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</si>
  <si>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</si>
  <si>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</si>
  <si>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</si>
  <si>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</si>
  <si>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</si>
  <si>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</si>
  <si>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</si>
  <si>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</si>
  <si>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</si>
  <si>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</si>
  <si>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</si>
  <si>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</si>
  <si>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</si>
  <si>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</si>
  <si>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</si>
  <si>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</si>
  <si>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</si>
  <si>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</si>
  <si>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</si>
  <si>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</si>
  <si>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</si>
  <si>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</si>
  <si>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</si>
  <si>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</si>
  <si>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</si>
  <si>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</si>
  <si>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</si>
  <si>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</si>
  <si>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</si>
  <si>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</si>
  <si>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</si>
  <si>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</si>
  <si>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</si>
  <si>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</si>
  <si>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</si>
  <si>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</si>
  <si>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</si>
  <si>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</si>
  <si>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</si>
  <si>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</si>
  <si>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</si>
  <si>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</si>
  <si>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</si>
  <si>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</si>
  <si>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</si>
  <si>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</si>
  <si>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</si>
  <si>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</si>
  <si>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</si>
  <si>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</si>
  <si>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</si>
  <si>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</si>
  <si>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</si>
  <si>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</si>
  <si>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</si>
  <si>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</si>
  <si>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</si>
  <si>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</si>
  <si>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</si>
  <si>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</si>
  <si>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</si>
  <si>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</si>
  <si>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</si>
  <si>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</si>
  <si>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</si>
  <si>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</si>
  <si>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</si>
  <si>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</si>
  <si>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</si>
  <si>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</si>
  <si>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</si>
  <si>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</si>
  <si>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</si>
  <si>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</si>
  <si>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</si>
  <si>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</si>
  <si>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</si>
  <si>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</si>
  <si>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</si>
  <si>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</si>
  <si>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</si>
  <si>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</si>
  <si>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</si>
  <si>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</si>
  <si>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</si>
  <si>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</si>
  <si>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</si>
  <si>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</si>
  <si>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</si>
  <si>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</si>
  <si>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</si>
  <si>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</si>
  <si>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</si>
  <si>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</si>
  <si>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</si>
  <si>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</si>
  <si>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</si>
  <si>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</si>
  <si>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</si>
  <si>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</si>
  <si>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</si>
  <si>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</si>
  <si>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</si>
  <si>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</si>
  <si>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</si>
  <si>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</si>
  <si>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</si>
  <si>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</si>
  <si>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</si>
  <si>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</si>
  <si>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</si>
  <si>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</si>
  <si>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</si>
  <si>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</si>
  <si>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</si>
  <si>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</si>
  <si>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</si>
  <si>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</si>
  <si>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</si>
  <si>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</si>
  <si>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</si>
  <si>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</si>
  <si>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</si>
  <si>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</si>
  <si>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</si>
  <si>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</si>
  <si>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</si>
  <si>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</si>
  <si>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</si>
  <si>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</si>
  <si>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</si>
  <si>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</si>
  <si>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</si>
  <si>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</si>
  <si>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</si>
  <si>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</si>
  <si>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</si>
  <si>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</si>
  <si>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</si>
  <si>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</si>
  <si>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</si>
  <si>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</si>
  <si>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</si>
  <si>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</si>
  <si>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</si>
  <si>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</si>
  <si>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</si>
  <si>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</si>
  <si>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</si>
  <si>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</si>
  <si>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</si>
  <si>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</si>
  <si>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</si>
  <si>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</si>
  <si>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</si>
  <si>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</si>
  <si>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</si>
  <si>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</si>
  <si>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</si>
  <si>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</si>
  <si>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</si>
  <si>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</si>
  <si>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</si>
  <si>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</si>
  <si>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</si>
  <si>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</si>
  <si>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</si>
  <si>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</si>
  <si>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</si>
  <si>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</si>
  <si>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</si>
  <si>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</si>
  <si>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</si>
  <si>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</si>
  <si>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</si>
  <si>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</si>
  <si>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</si>
  <si>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</si>
  <si>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</si>
  <si>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</si>
  <si>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</si>
  <si>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</si>
  <si>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</si>
  <si>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</si>
  <si>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</si>
  <si>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</si>
  <si>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</si>
  <si>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</si>
  <si>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</si>
  <si>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</si>
  <si>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</si>
  <si>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</si>
  <si>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</si>
  <si>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</si>
  <si>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</si>
  <si>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</si>
  <si>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</si>
  <si>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</si>
  <si>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</si>
  <si>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</si>
  <si>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</si>
  <si>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</si>
  <si>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</si>
  <si>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</si>
  <si>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</si>
  <si>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</si>
  <si>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</si>
  <si>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</si>
  <si>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</si>
  <si>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</si>
  <si>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</si>
  <si>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</si>
  <si>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</si>
  <si>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</si>
  <si>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</si>
  <si>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</si>
  <si>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</si>
  <si>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</si>
  <si>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</si>
  <si>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</si>
  <si>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</si>
  <si>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</si>
  <si>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</si>
  <si>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</si>
  <si>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</si>
  <si>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</si>
  <si>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</si>
  <si>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</si>
  <si>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</si>
  <si>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</si>
  <si>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</si>
  <si>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</si>
  <si>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</si>
  <si>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</si>
  <si>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</si>
  <si>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</si>
  <si>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</si>
  <si>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</si>
  <si>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</si>
  <si>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</si>
  <si>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</si>
  <si>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</si>
  <si>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</si>
  <si>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</si>
  <si>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</si>
  <si>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</si>
  <si>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</si>
  <si>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</si>
  <si>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</si>
  <si>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</si>
  <si>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</si>
  <si>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</si>
  <si>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</si>
  <si>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</si>
  <si>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</si>
  <si>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</si>
  <si>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</si>
  <si>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</si>
  <si>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</si>
  <si>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</si>
  <si>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</si>
  <si>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</si>
  <si>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</si>
  <si>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</si>
  <si>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</si>
  <si>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</si>
  <si>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</si>
  <si>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</si>
  <si>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</si>
  <si>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</si>
  <si>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</si>
  <si>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</si>
  <si>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</si>
  <si>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</si>
  <si>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</si>
  <si>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</si>
  <si>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</si>
  <si>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</si>
  <si>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</si>
  <si>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</si>
  <si>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</si>
  <si>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</si>
  <si>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</si>
  <si>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</si>
  <si>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</si>
  <si>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</si>
  <si>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</si>
  <si>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</si>
  <si>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</si>
  <si>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</si>
  <si>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</si>
  <si>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</si>
  <si>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</si>
  <si>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</si>
  <si>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</si>
  <si>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</si>
  <si>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</si>
  <si>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</si>
  <si>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</si>
  <si>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</si>
  <si>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</si>
  <si>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</si>
  <si>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</si>
  <si>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</si>
  <si>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</si>
  <si>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</si>
  <si>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</si>
  <si>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</si>
  <si>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</si>
  <si>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</si>
  <si>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</si>
  <si>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</si>
  <si>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</si>
  <si>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</si>
  <si>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</si>
  <si>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</si>
  <si>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</si>
  <si>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</si>
  <si>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</si>
  <si>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</si>
  <si>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</si>
  <si>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</si>
  <si>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</si>
  <si>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</si>
  <si>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</si>
  <si>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</si>
  <si>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</si>
  <si>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</si>
  <si>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</si>
  <si>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</si>
  <si>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</si>
  <si>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</si>
  <si>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</si>
  <si>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</si>
  <si>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</si>
  <si>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</si>
  <si>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</si>
  <si>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</si>
  <si>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</si>
  <si>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</si>
  <si>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</si>
  <si>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</si>
  <si>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</si>
  <si>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</si>
  <si>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</si>
  <si>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</si>
  <si>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</si>
  <si>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</si>
  <si>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</si>
  <si>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</si>
  <si>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</si>
  <si>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</si>
  <si>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</si>
  <si>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</si>
  <si>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</si>
  <si>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</si>
  <si>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</si>
  <si>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</si>
  <si>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</si>
  <si>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</si>
  <si>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</si>
  <si>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</si>
  <si>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</si>
  <si>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</si>
  <si>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</si>
  <si>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</si>
  <si>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</si>
  <si>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</si>
  <si>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</si>
  <si>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</si>
  <si>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</si>
  <si>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</si>
  <si>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</si>
  <si>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</si>
  <si>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</si>
  <si>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</si>
  <si>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</si>
  <si>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</si>
  <si>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</si>
  <si>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</si>
  <si>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</si>
  <si>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</si>
  <si>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</si>
  <si>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</si>
  <si>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</si>
  <si>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</si>
  <si>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</si>
  <si>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</si>
  <si>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</si>
  <si>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</si>
  <si>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</si>
  <si>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</si>
  <si>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</si>
  <si>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</si>
  <si>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</si>
  <si>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</si>
  <si>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</si>
  <si>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</si>
  <si>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</si>
  <si>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</si>
  <si>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</si>
  <si>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</si>
  <si>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</si>
  <si>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</si>
  <si>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</si>
  <si>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</si>
  <si>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</si>
  <si>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</si>
  <si>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</si>
  <si>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</si>
  <si>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</si>
  <si>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</si>
  <si>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</si>
  <si>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</si>
  <si>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</si>
  <si>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</si>
  <si>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</si>
  <si>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</si>
  <si>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</si>
  <si>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</si>
  <si>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</si>
  <si>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</si>
  <si>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</si>
  <si>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</si>
  <si>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</si>
  <si>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</si>
  <si>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</si>
  <si>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</si>
  <si>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</si>
  <si>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</si>
  <si>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</si>
  <si>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</si>
  <si>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</si>
  <si>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</si>
  <si>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</si>
  <si>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</si>
  <si>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</si>
  <si>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</si>
  <si>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</si>
  <si>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</si>
  <si>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</si>
  <si>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</si>
  <si>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</si>
  <si>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</si>
  <si>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</si>
  <si>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</si>
  <si>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</si>
  <si>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</si>
  <si>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</si>
  <si>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</si>
  <si>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</si>
  <si>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</si>
  <si>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</si>
  <si>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</si>
  <si>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</si>
  <si>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</si>
  <si>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</si>
  <si>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</si>
  <si>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</si>
  <si>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</si>
  <si>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</si>
  <si>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</si>
  <si>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</si>
  <si>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</si>
  <si>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</si>
  <si>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</si>
  <si>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</si>
  <si>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</si>
  <si>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</si>
  <si>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</si>
  <si>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</si>
  <si>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</si>
  <si>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</si>
  <si>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</si>
  <si>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</si>
  <si>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</si>
  <si>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</si>
  <si>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</si>
  <si>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</si>
  <si>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</si>
  <si>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</si>
  <si>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</si>
  <si>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</si>
  <si>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</si>
  <si>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</si>
  <si>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</si>
  <si>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</si>
  <si>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</si>
  <si>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</si>
  <si>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</si>
  <si>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</si>
  <si>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</si>
  <si>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</si>
  <si>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</si>
  <si>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</si>
  <si>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</si>
  <si>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</si>
  <si>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</si>
  <si>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</si>
  <si>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</si>
  <si>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</si>
  <si>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</si>
  <si>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</si>
  <si>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</si>
  <si>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</si>
  <si>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</si>
  <si>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</si>
  <si>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</si>
  <si>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</si>
  <si>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</si>
  <si>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</si>
  <si>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</si>
  <si>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</si>
  <si>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</si>
  <si>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</si>
  <si>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</si>
  <si>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</si>
  <si>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</si>
  <si>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</si>
  <si>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</si>
  <si>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</si>
  <si>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</si>
  <si>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</si>
  <si>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</si>
  <si>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</si>
  <si>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</si>
  <si>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</si>
  <si>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</si>
  <si>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</si>
  <si>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</si>
  <si>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</si>
  <si>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</si>
  <si>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</si>
  <si>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</si>
  <si>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</si>
  <si>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</si>
  <si>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</si>
  <si>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</si>
  <si>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</si>
  <si>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</si>
  <si>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</si>
  <si>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</si>
  <si>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</si>
  <si>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</si>
  <si>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</si>
  <si>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</si>
  <si>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</si>
  <si>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</si>
  <si>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</si>
  <si>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</si>
  <si>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</si>
  <si>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</si>
  <si>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</si>
  <si>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</si>
  <si>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</si>
  <si>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</si>
  <si>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</si>
  <si>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</si>
  <si>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</si>
  <si>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</si>
  <si>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</si>
  <si>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</si>
  <si>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</si>
  <si>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</si>
  <si>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</si>
  <si>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</si>
  <si>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</si>
  <si>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</si>
  <si>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</si>
  <si>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</si>
  <si>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</si>
  <si>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</si>
  <si>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</si>
  <si>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</si>
  <si>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</si>
  <si>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</si>
  <si>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</si>
  <si>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</si>
  <si>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</si>
  <si>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</si>
  <si>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</si>
  <si>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</si>
  <si>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</si>
  <si>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</si>
  <si>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</si>
  <si>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</si>
  <si>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</si>
  <si>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</si>
  <si>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</si>
  <si>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</si>
  <si>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</si>
  <si>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</si>
  <si>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</si>
  <si>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</si>
  <si>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</si>
  <si>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</si>
  <si>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</si>
  <si>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</si>
  <si>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</si>
  <si>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</si>
  <si>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</si>
  <si>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</si>
  <si>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</si>
  <si>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</si>
  <si>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</si>
  <si>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</si>
  <si>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</si>
  <si>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</si>
  <si>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</si>
  <si>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</si>
  <si>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</si>
  <si>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</si>
  <si>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</si>
  <si>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</si>
  <si>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</si>
  <si>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</si>
  <si>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</si>
  <si>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</si>
  <si>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</si>
  <si>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</si>
  <si>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</si>
  <si>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</si>
  <si>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</si>
  <si>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</si>
  <si>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</si>
  <si>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</si>
  <si>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</si>
  <si>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</si>
  <si>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</si>
  <si>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</si>
  <si>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</si>
  <si>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</si>
  <si>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</si>
  <si>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</si>
  <si>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</si>
  <si>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</si>
  <si>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</si>
  <si>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</si>
  <si>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</si>
  <si>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</si>
  <si>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</si>
  <si>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</si>
  <si>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</si>
  <si>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</si>
  <si>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</si>
  <si>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</si>
  <si>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</si>
  <si>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</si>
  <si>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</si>
  <si>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</si>
  <si>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</si>
  <si>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</si>
  <si>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</si>
  <si>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</si>
  <si>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</si>
  <si>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</si>
  <si>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</si>
  <si>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</si>
  <si>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</si>
  <si>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</si>
  <si>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</si>
  <si>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</si>
  <si>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</si>
  <si>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</si>
  <si>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</si>
  <si>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</si>
  <si>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</si>
  <si>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</si>
  <si>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</si>
  <si>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</si>
  <si>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</si>
  <si>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</si>
  <si>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</si>
  <si>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</si>
  <si>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</si>
  <si>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</si>
  <si>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</si>
  <si>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</si>
  <si>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</si>
  <si>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</si>
  <si>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</si>
  <si>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</si>
  <si>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</si>
  <si>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</si>
  <si>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</si>
  <si>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</si>
  <si>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</si>
  <si>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</si>
  <si>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</si>
  <si>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</si>
  <si>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</si>
  <si>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</si>
  <si>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</si>
  <si>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</si>
  <si>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</si>
  <si>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</si>
  <si>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</si>
  <si>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</si>
  <si>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</si>
  <si>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</si>
  <si>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</si>
  <si>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</si>
  <si>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</si>
  <si>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</si>
  <si>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</si>
  <si>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</si>
  <si>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</si>
  <si>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</si>
  <si>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</si>
  <si>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</si>
  <si>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</si>
  <si>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</si>
  <si>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</si>
  <si>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</si>
  <si>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</si>
  <si>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</si>
  <si>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</si>
  <si>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</si>
  <si>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</si>
  <si>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</si>
  <si>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</si>
  <si>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</si>
  <si>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</si>
  <si>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</si>
  <si>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</si>
  <si>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</si>
  <si>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</si>
  <si>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</si>
  <si>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</si>
  <si>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</si>
  <si>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</si>
  <si>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</si>
  <si>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</si>
  <si>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</si>
  <si>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</si>
  <si>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</si>
  <si>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</si>
  <si>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</si>
  <si>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</si>
  <si>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</si>
  <si>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</si>
  <si>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</si>
  <si>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</si>
  <si>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</si>
  <si>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</si>
  <si>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</si>
  <si>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</si>
  <si>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</si>
  <si>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</si>
  <si>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</si>
  <si>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</si>
  <si>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</si>
  <si>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</si>
  <si>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</si>
  <si>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</si>
  <si>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</si>
  <si>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</si>
  <si>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</si>
  <si>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</si>
  <si>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</si>
  <si>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</si>
  <si>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</si>
  <si>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</si>
  <si>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</si>
  <si>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</si>
  <si>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</si>
  <si>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</si>
  <si>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</si>
  <si>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</si>
  <si>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</si>
  <si>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</si>
  <si>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</si>
  <si>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</si>
  <si>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</si>
  <si>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</si>
  <si>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</si>
  <si>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</si>
  <si>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</si>
  <si>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</si>
  <si>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</si>
  <si>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</si>
  <si>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</si>
  <si>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</si>
  <si>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</si>
  <si>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</si>
  <si>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</si>
  <si>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</si>
  <si>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</si>
  <si>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</si>
  <si>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</si>
  <si>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</si>
  <si>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</si>
  <si>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</si>
  <si>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</si>
  <si>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</si>
  <si>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</si>
  <si>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</si>
  <si>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</si>
  <si>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</si>
  <si>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</si>
  <si>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</si>
  <si>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</si>
  <si>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</si>
  <si>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</si>
  <si>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</si>
  <si>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</si>
  <si>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</si>
  <si>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</si>
  <si>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</si>
  <si>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</si>
  <si>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</si>
  <si>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</si>
  <si>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</si>
  <si>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</si>
  <si>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</si>
  <si>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</si>
  <si>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</si>
  <si>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</si>
  <si>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</si>
  <si>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</si>
  <si>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</si>
  <si>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</si>
  <si>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</si>
  <si>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</si>
  <si>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</si>
  <si>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</si>
  <si>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</si>
  <si>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</si>
  <si>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</si>
  <si>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</si>
  <si>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</si>
  <si>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</si>
  <si>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</si>
  <si>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</si>
  <si>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</si>
  <si>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</si>
  <si>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</si>
  <si>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</si>
  <si>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</si>
  <si>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</si>
  <si>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</si>
  <si>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</si>
  <si>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</si>
  <si>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</si>
  <si>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</si>
  <si>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</si>
  <si>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</si>
  <si>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</si>
  <si>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</si>
  <si>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</si>
  <si>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</si>
  <si>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</si>
  <si>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</si>
  <si>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</si>
  <si>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</si>
  <si>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</si>
  <si>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</si>
  <si>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</si>
  <si>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</si>
  <si>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</si>
  <si>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</si>
  <si>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</si>
  <si>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</si>
  <si>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</si>
  <si>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</si>
  <si>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</si>
  <si>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</si>
  <si>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</si>
  <si>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</si>
  <si>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</si>
  <si>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</si>
  <si>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</si>
  <si>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</si>
  <si>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</si>
  <si>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</si>
  <si>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</si>
  <si>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</si>
  <si>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</si>
  <si>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</si>
  <si>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</si>
  <si>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</si>
  <si>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</si>
  <si>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</si>
  <si>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</si>
  <si>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</si>
  <si>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</si>
  <si>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</si>
  <si>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</si>
  <si>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</si>
  <si>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</si>
  <si>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</si>
  <si>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</si>
  <si>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</si>
  <si>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</si>
  <si>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</si>
  <si>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</si>
  <si>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</si>
  <si>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</si>
  <si>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</si>
  <si>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</si>
  <si>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</si>
  <si>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</si>
  <si>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</si>
  <si>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</si>
  <si>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</si>
  <si>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</si>
  <si>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</si>
  <si>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</si>
  <si>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</si>
  <si>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</si>
  <si>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</si>
  <si>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</si>
  <si>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</si>
  <si>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</si>
  <si>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</si>
  <si>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</si>
  <si>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</si>
  <si>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</si>
  <si>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</si>
  <si>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</si>
  <si>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</si>
  <si>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</si>
  <si>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</si>
  <si>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</si>
  <si>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</si>
  <si>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</si>
  <si>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</si>
  <si>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</si>
  <si>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</si>
  <si>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</si>
  <si>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</si>
  <si>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</si>
  <si>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</si>
  <si>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</si>
  <si>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</si>
  <si>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</si>
  <si>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</si>
  <si>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</si>
  <si>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</si>
  <si>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</si>
  <si>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</si>
  <si>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</si>
  <si>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</si>
  <si>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</si>
  <si>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</si>
  <si>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</si>
  <si>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</si>
  <si>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</si>
  <si>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</si>
  <si>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</si>
  <si>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</si>
  <si>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</si>
  <si>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</si>
  <si>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</si>
  <si>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</si>
  <si>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</si>
  <si>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</si>
  <si>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</si>
  <si>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</si>
  <si>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</si>
  <si>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</si>
  <si>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</si>
  <si>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</si>
  <si>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</si>
  <si>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</si>
  <si>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</si>
  <si>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</si>
  <si>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</si>
  <si>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</si>
  <si>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</si>
  <si>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</si>
  <si>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</si>
  <si>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</si>
  <si>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</si>
  <si>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</si>
  <si>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</si>
  <si>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</si>
  <si>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</si>
  <si>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</si>
  <si>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</si>
  <si>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</si>
  <si>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</si>
  <si>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</si>
  <si>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</si>
  <si>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</si>
  <si>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</si>
  <si>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</si>
  <si>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</si>
  <si>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</si>
  <si>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</si>
  <si>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</si>
  <si>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</si>
  <si>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</si>
  <si>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</si>
  <si>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</si>
  <si>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</si>
  <si>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</si>
  <si>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</si>
  <si>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</si>
  <si>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</si>
  <si>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</si>
  <si>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</si>
  <si>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</si>
  <si>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</si>
  <si>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</si>
  <si>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</si>
  <si>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</si>
  <si>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</si>
  <si>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</si>
  <si>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</si>
  <si>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</si>
  <si>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</si>
  <si>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</si>
  <si>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</si>
  <si>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</si>
  <si>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</si>
  <si>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</si>
  <si>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</si>
  <si>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</si>
  <si>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</si>
  <si>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</si>
  <si>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</si>
  <si>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</si>
  <si>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</si>
  <si>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</si>
  <si>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</si>
  <si>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</si>
  <si>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</si>
  <si>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</si>
  <si>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</si>
  <si>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</si>
  <si>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</si>
  <si>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</si>
  <si>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</si>
  <si>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</si>
  <si>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</si>
  <si>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</si>
  <si>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</si>
  <si>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</si>
  <si>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</si>
  <si>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</si>
  <si>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</si>
  <si>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</si>
  <si>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</si>
  <si>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</si>
  <si>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</si>
  <si>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</si>
  <si>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</si>
  <si>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</si>
  <si>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</si>
  <si>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</si>
  <si>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</si>
  <si>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</si>
  <si>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</si>
  <si>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</si>
  <si>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</si>
  <si>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</si>
  <si>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</si>
  <si>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</si>
  <si>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</si>
  <si>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</si>
  <si>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</si>
  <si>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</si>
  <si>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</si>
  <si>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</si>
  <si>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</si>
  <si>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</si>
  <si>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</si>
  <si>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</si>
  <si>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</si>
  <si>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</si>
  <si>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</si>
  <si>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</si>
  <si>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</si>
  <si>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</si>
  <si>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</si>
  <si>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</si>
  <si>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</si>
  <si>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</si>
  <si>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</si>
  <si>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</si>
  <si>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</si>
  <si>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</si>
  <si>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</si>
  <si>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</si>
  <si>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</si>
  <si>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</si>
  <si>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</si>
  <si>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</si>
  <si>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</si>
  <si>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</si>
  <si>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</si>
  <si>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</si>
  <si>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</si>
  <si>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</si>
  <si>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</si>
  <si>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</si>
  <si>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</si>
  <si>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</si>
  <si>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</si>
  <si>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</si>
  <si>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</si>
  <si>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</si>
  <si>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</si>
  <si>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</si>
  <si>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</si>
  <si>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</si>
  <si>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</si>
  <si>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</si>
  <si>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</si>
  <si>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</si>
  <si>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</si>
  <si>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</si>
  <si>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</si>
  <si>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</si>
  <si>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</si>
  <si>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</si>
  <si>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</si>
  <si>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</si>
  <si>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</si>
  <si>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</si>
  <si>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</si>
  <si>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</si>
  <si>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</si>
  <si>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</si>
  <si>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</si>
  <si>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</si>
  <si>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</si>
  <si>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</si>
  <si>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</si>
  <si>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</si>
  <si>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</si>
  <si>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</si>
  <si>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</si>
  <si>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</si>
  <si>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</si>
  <si>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</si>
  <si>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</si>
  <si>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</si>
  <si>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</si>
  <si>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</si>
  <si>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</si>
  <si>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</si>
  <si>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</si>
  <si>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</si>
  <si>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</si>
  <si>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</si>
  <si>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</si>
  <si>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</si>
  <si>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</si>
  <si>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</si>
  <si>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</si>
  <si>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</si>
  <si>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</si>
  <si>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</si>
  <si>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</si>
  <si>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</si>
  <si>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</si>
  <si>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</si>
  <si>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</si>
  <si>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</si>
  <si>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</si>
  <si>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</si>
  <si>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</si>
  <si>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</si>
  <si>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</si>
  <si>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</si>
  <si>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</si>
  <si>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</si>
  <si>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</si>
  <si>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</si>
  <si>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</si>
  <si>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</si>
  <si>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</si>
  <si>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</si>
  <si>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</si>
  <si>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</si>
  <si>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</si>
  <si>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</si>
  <si>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</si>
  <si>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</si>
  <si>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</si>
  <si>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</si>
  <si>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</si>
  <si>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</si>
  <si>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</si>
  <si>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</si>
  <si>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</si>
  <si>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</si>
  <si>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</si>
  <si>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</si>
  <si>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</si>
  <si>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</si>
  <si>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</si>
  <si>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</si>
  <si>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</si>
  <si>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</si>
  <si>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</si>
  <si>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</si>
  <si>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</si>
  <si>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</si>
  <si>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</si>
  <si>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</si>
  <si>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</si>
  <si>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</si>
  <si>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</si>
  <si>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</si>
  <si>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</si>
  <si>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</si>
  <si>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</si>
  <si>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</si>
  <si>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</si>
  <si>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</si>
  <si>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</si>
  <si>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</si>
  <si>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</si>
  <si>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</si>
  <si>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</si>
  <si>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</si>
  <si>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</si>
  <si>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</si>
  <si>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</si>
  <si>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</si>
  <si>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</si>
  <si>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</si>
  <si>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</si>
  <si>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</si>
  <si>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</si>
  <si>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</si>
  <si>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</si>
  <si>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</si>
  <si>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</si>
  <si>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</si>
  <si>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</si>
  <si>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</si>
  <si>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</si>
  <si>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</si>
  <si>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</si>
  <si>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</si>
  <si>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</si>
  <si>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</si>
  <si>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</si>
  <si>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</si>
  <si>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</si>
  <si>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</si>
  <si>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</si>
  <si>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</si>
  <si>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</si>
  <si>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</si>
  <si>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</si>
  <si>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</si>
  <si>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</si>
  <si>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</si>
  <si>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</si>
  <si>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</si>
  <si>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</si>
  <si>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</si>
  <si>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</si>
  <si>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</si>
  <si>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</si>
  <si>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</si>
  <si>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</si>
  <si>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</si>
  <si>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</si>
  <si>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</si>
  <si>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</si>
  <si>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</si>
  <si>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</si>
  <si>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</si>
  <si>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</si>
  <si>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</si>
  <si>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</si>
  <si>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</si>
  <si>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</si>
  <si>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</si>
  <si>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</si>
  <si>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</si>
  <si>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</si>
  <si>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</si>
  <si>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</si>
  <si>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</si>
  <si>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</si>
  <si>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</si>
  <si>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</si>
  <si>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</si>
  <si>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</si>
  <si>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</si>
  <si>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</si>
  <si>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</si>
  <si>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</si>
  <si>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</si>
  <si>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</si>
  <si>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</si>
  <si>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</si>
  <si>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</si>
  <si>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</si>
  <si>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</si>
  <si>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</si>
  <si>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</si>
  <si>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</si>
  <si>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</si>
  <si>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</si>
  <si>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</si>
  <si>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</si>
  <si>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</si>
  <si>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</si>
  <si>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</si>
  <si>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</si>
  <si>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</si>
  <si>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</si>
  <si>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</si>
  <si>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</si>
  <si>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</si>
  <si>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</si>
  <si>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</si>
  <si>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</si>
  <si>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</si>
  <si>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</si>
  <si>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</si>
  <si>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</si>
  <si>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</si>
  <si>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</si>
  <si>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</si>
  <si>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</si>
  <si>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</si>
  <si>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</si>
  <si>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</si>
  <si>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</si>
  <si>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</si>
  <si>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</si>
  <si>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</si>
  <si>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</si>
  <si>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</si>
  <si>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</si>
  <si>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</si>
  <si>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</si>
  <si>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</si>
  <si>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</si>
  <si>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</si>
  <si>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</si>
  <si>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</si>
  <si>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</si>
  <si>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</si>
  <si>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</si>
  <si>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</si>
  <si>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</si>
  <si>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</si>
  <si>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</si>
  <si>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</si>
  <si>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</si>
  <si>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</si>
  <si>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</si>
  <si>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</si>
  <si>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</si>
  <si>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</si>
  <si>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</si>
  <si>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</si>
  <si>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</si>
  <si>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</si>
  <si>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</si>
  <si>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</si>
  <si>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</si>
  <si>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</si>
  <si>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</si>
  <si>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</si>
  <si>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</si>
  <si>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</si>
  <si>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</si>
  <si>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</si>
  <si>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</si>
  <si>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</si>
  <si>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</si>
  <si>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</si>
  <si>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</si>
  <si>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</si>
  <si>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</si>
  <si>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</si>
  <si>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</si>
  <si>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</si>
  <si>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</si>
  <si>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</si>
  <si>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</si>
  <si>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</si>
  <si>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</si>
  <si>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</si>
  <si>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</si>
  <si>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</si>
  <si>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</si>
  <si>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</si>
  <si>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</si>
  <si>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</si>
  <si>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</si>
  <si>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</si>
  <si>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</si>
  <si>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</si>
  <si>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</si>
  <si>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</si>
  <si>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</si>
  <si>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</si>
  <si>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</si>
  <si>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</si>
  <si>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</si>
  <si>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</si>
  <si>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</si>
  <si>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</si>
  <si>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</si>
  <si>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</si>
  <si>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</si>
  <si>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</si>
  <si>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</si>
  <si>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</si>
  <si>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</si>
  <si>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</si>
  <si>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</si>
  <si>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</si>
  <si>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</si>
  <si>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</si>
  <si>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</si>
  <si>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</si>
  <si>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</si>
  <si>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</si>
  <si>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</si>
  <si>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</si>
  <si>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</si>
  <si>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</si>
  <si>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</si>
  <si>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</si>
  <si>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</si>
  <si>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</si>
  <si>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</si>
  <si>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</si>
  <si>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</si>
  <si>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</si>
  <si>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</si>
  <si>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</si>
  <si>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</si>
  <si>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</si>
  <si>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</si>
  <si>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</si>
  <si>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</si>
  <si>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</si>
  <si>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</si>
  <si>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</si>
  <si>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</si>
  <si>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</si>
  <si>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</si>
  <si>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</si>
  <si>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</si>
  <si>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</si>
  <si>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</si>
  <si>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</si>
  <si>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</si>
  <si>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</si>
  <si>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</si>
  <si>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</si>
  <si>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</si>
  <si>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</si>
  <si>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</si>
  <si>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</si>
  <si>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</si>
  <si>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</si>
  <si>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</si>
  <si>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</si>
  <si>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</si>
  <si>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</si>
  <si>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</si>
  <si>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</si>
  <si>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</si>
  <si>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</si>
  <si>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</si>
  <si>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</si>
  <si>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</si>
  <si>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</si>
  <si>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</si>
  <si>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</si>
  <si>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</si>
  <si>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</si>
  <si>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</si>
  <si>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</si>
  <si>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</si>
  <si>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</si>
  <si>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</si>
  <si>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</si>
  <si>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</si>
  <si>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</si>
  <si>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</si>
  <si>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</si>
  <si>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</si>
  <si>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</si>
  <si>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</si>
  <si>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</si>
  <si>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</si>
  <si>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</si>
  <si>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</si>
  <si>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</si>
  <si>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</si>
  <si>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</si>
  <si>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</si>
  <si>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</si>
  <si>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</si>
  <si>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</si>
  <si>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</si>
  <si>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</si>
  <si>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</si>
  <si>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</si>
  <si>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</si>
  <si>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</si>
  <si>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</si>
  <si>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</si>
  <si>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</si>
  <si>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</si>
  <si>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</si>
  <si>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</si>
  <si>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</si>
  <si>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</si>
  <si>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</si>
  <si>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</si>
  <si>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</si>
  <si>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</si>
  <si>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</si>
  <si>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</si>
  <si>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</si>
  <si>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</si>
  <si>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</si>
  <si>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</si>
  <si>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</si>
  <si>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</si>
  <si>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</si>
  <si>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</si>
  <si>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</si>
  <si>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</si>
  <si>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</si>
  <si>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</si>
  <si>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</si>
  <si>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</si>
  <si>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</si>
  <si>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</si>
  <si>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</si>
  <si>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</si>
  <si>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</si>
  <si>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</si>
  <si>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</si>
  <si>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</si>
  <si>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</si>
  <si>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</si>
  <si>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</si>
  <si>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</si>
  <si>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</si>
  <si>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</si>
  <si>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</si>
  <si>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</si>
  <si>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</si>
  <si>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</si>
  <si>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</si>
  <si>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</si>
  <si>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</si>
  <si>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</si>
  <si>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</si>
  <si>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</si>
  <si>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</si>
  <si>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</si>
  <si>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</si>
  <si>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</si>
  <si>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</si>
  <si>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</si>
  <si>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</si>
  <si>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</si>
  <si>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</si>
  <si>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</si>
  <si>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</si>
  <si>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</si>
  <si>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</si>
  <si>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</si>
  <si>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</si>
  <si>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</si>
  <si>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</si>
  <si>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</si>
  <si>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</si>
  <si>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</si>
  <si>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</si>
  <si>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</si>
  <si>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</si>
  <si>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</si>
  <si>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</si>
  <si>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</si>
  <si>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</si>
  <si>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</si>
  <si>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</si>
  <si>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</si>
  <si>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</si>
  <si>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</si>
  <si>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</si>
  <si>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</si>
  <si>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</si>
  <si>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</si>
  <si>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</si>
  <si>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</si>
  <si>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</si>
  <si>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</si>
  <si>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</si>
  <si>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</si>
  <si>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</si>
  <si>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</si>
  <si>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</si>
  <si>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</si>
  <si>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</si>
  <si>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</si>
  <si>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</si>
  <si>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</si>
  <si>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</si>
  <si>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</si>
  <si>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</si>
  <si>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</si>
  <si>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</si>
  <si>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</si>
  <si>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</si>
  <si>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</si>
  <si>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</si>
  <si>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</si>
  <si>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</si>
  <si>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</si>
  <si>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</si>
  <si>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</si>
  <si>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</si>
  <si>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</si>
  <si>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</si>
  <si>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</si>
  <si>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</si>
  <si>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</si>
  <si>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</si>
  <si>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</si>
  <si>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</si>
  <si>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</si>
  <si>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</si>
  <si>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</si>
  <si>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</si>
  <si>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</si>
  <si>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</si>
  <si>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</si>
  <si>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</si>
  <si>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</si>
  <si>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</si>
  <si>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</si>
  <si>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</si>
  <si>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</si>
  <si>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</si>
  <si>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</si>
  <si>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</si>
  <si>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</si>
  <si>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</si>
  <si>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</si>
  <si>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</si>
  <si>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</si>
  <si>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</si>
  <si>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</si>
  <si>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</si>
  <si>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</si>
  <si>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</si>
  <si>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</si>
  <si>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</si>
  <si>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</si>
  <si>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</si>
  <si>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</si>
  <si>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</si>
  <si>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</si>
  <si>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</si>
  <si>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</si>
  <si>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</si>
  <si>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</si>
  <si>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</si>
  <si>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</si>
  <si>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</si>
  <si>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</si>
  <si>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</si>
  <si>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</si>
  <si>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</si>
  <si>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</si>
  <si>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</si>
  <si>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</si>
  <si>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</si>
  <si>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</si>
  <si>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</si>
  <si>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</si>
  <si>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</si>
  <si>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</si>
  <si>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</si>
  <si>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</si>
  <si>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</si>
  <si>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</si>
  <si>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</si>
  <si>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</si>
  <si>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</si>
  <si>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</si>
  <si>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</si>
  <si>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</si>
  <si>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</si>
  <si>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</si>
  <si>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</si>
  <si>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</si>
  <si>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</si>
  <si>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</si>
  <si>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</si>
  <si>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</si>
  <si>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</si>
  <si>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</si>
  <si>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</si>
  <si>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</si>
  <si>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</si>
  <si>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</si>
  <si>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</si>
  <si>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</si>
  <si>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</si>
  <si>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</si>
  <si>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</si>
  <si>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</si>
  <si>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</si>
  <si>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</si>
  <si>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</si>
  <si>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</si>
  <si>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</si>
  <si>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</si>
  <si>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</si>
  <si>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</si>
  <si>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</si>
  <si>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</si>
  <si>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</si>
  <si>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</si>
  <si>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</si>
  <si>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</si>
  <si>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</si>
  <si>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</si>
  <si>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</si>
  <si>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</si>
  <si>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</si>
  <si>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</si>
  <si>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</si>
  <si>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</si>
  <si>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</si>
  <si>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</si>
  <si>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</si>
  <si>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</si>
  <si>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</si>
  <si>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</si>
  <si>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</si>
  <si>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</si>
  <si>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</si>
  <si>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</si>
  <si>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</si>
  <si>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</si>
  <si>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</si>
  <si>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</si>
  <si>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</si>
  <si>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</si>
  <si>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</si>
  <si>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</si>
  <si>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</si>
  <si>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</si>
  <si>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</si>
  <si>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</si>
  <si>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</si>
  <si>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</si>
  <si>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</si>
  <si>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</si>
  <si>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</si>
  <si>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</si>
  <si>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</si>
  <si>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</si>
  <si>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</si>
  <si>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</si>
  <si>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</si>
  <si>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</si>
  <si>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</si>
  <si>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</si>
  <si>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</si>
  <si>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</si>
  <si>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</si>
  <si>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</si>
  <si>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</si>
  <si>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</si>
  <si>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</si>
  <si>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</si>
  <si>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</si>
  <si>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</si>
  <si>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</si>
  <si>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</si>
  <si>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</si>
  <si>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</si>
  <si>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</si>
  <si>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</si>
  <si>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</si>
  <si>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</si>
  <si>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</si>
  <si>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</si>
  <si>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</si>
  <si>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</si>
  <si>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</si>
  <si>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</si>
  <si>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</si>
  <si>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</si>
  <si>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</si>
  <si>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</si>
  <si>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</si>
  <si>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</si>
  <si>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</si>
  <si>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</si>
  <si>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</si>
  <si>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</si>
  <si>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</si>
  <si>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</si>
  <si>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</si>
  <si>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</si>
  <si>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</si>
  <si>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</si>
  <si>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</si>
  <si>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</si>
  <si>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</si>
  <si>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</si>
  <si>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</si>
  <si>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</si>
  <si>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</si>
  <si>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</si>
  <si>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</si>
  <si>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</si>
  <si>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</si>
  <si>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</si>
  <si>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</si>
  <si>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</si>
  <si>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</si>
  <si>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</si>
  <si>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</si>
  <si>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</si>
  <si>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</si>
  <si>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</si>
  <si>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</si>
  <si>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</si>
  <si>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</si>
  <si>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</si>
  <si>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</si>
  <si>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</si>
  <si>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</si>
  <si>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</si>
  <si>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</si>
  <si>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</si>
  <si>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</si>
  <si>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</si>
  <si>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</si>
  <si>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</si>
  <si>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</si>
  <si>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</si>
  <si>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</si>
  <si>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</si>
  <si>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</si>
  <si>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</si>
  <si>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</si>
  <si>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</si>
  <si>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</si>
  <si>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</si>
  <si>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</si>
  <si>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</si>
  <si>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</si>
  <si>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</si>
  <si>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</si>
  <si>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</si>
  <si>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</si>
  <si>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</si>
  <si>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</si>
  <si>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</si>
  <si>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</si>
  <si>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</si>
  <si>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</si>
  <si>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</si>
  <si>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</si>
  <si>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</si>
  <si>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</si>
  <si>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</si>
  <si>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</si>
  <si>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</si>
  <si>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</si>
  <si>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</si>
  <si>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</si>
  <si>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</si>
  <si>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</si>
  <si>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</si>
  <si>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</si>
  <si>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</si>
  <si>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</si>
  <si>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</si>
  <si>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</si>
  <si>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</si>
  <si>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</si>
  <si>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</si>
  <si>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</si>
  <si>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</si>
  <si>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</si>
  <si>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</si>
  <si>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</si>
  <si>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</si>
  <si>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</si>
  <si>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</si>
  <si>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</si>
  <si>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</si>
  <si>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</si>
  <si>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</si>
  <si>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</si>
  <si>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</si>
  <si>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</si>
  <si>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</si>
  <si>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</si>
  <si>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</si>
  <si>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</si>
  <si>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</si>
  <si>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</si>
  <si>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</si>
  <si>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</si>
  <si>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</si>
  <si>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</si>
  <si>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</si>
  <si>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</si>
  <si>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</si>
  <si>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</si>
  <si>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</si>
  <si>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</si>
  <si>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</si>
  <si>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</si>
  <si>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</si>
  <si>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</si>
  <si>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</si>
  <si>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</si>
  <si>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</si>
  <si>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</si>
  <si>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</si>
  <si>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</si>
  <si>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</si>
  <si>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</si>
  <si>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</si>
  <si>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</si>
  <si>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</si>
  <si>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</si>
  <si>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</si>
  <si>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</si>
  <si>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</si>
  <si>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</si>
  <si>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</si>
  <si>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</si>
  <si>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</si>
  <si>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</si>
  <si>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</si>
  <si>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</si>
  <si>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</si>
  <si>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</si>
  <si>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</si>
  <si>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</si>
  <si>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</si>
  <si>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</si>
  <si>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</si>
  <si>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</si>
  <si>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</si>
  <si>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</si>
  <si>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</si>
  <si>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</si>
  <si>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</si>
  <si>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</si>
  <si>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</si>
  <si>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</si>
  <si>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</si>
  <si>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</si>
  <si>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</si>
  <si>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</si>
  <si>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</si>
  <si>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</si>
  <si>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</si>
  <si>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</si>
  <si>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</si>
  <si>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</si>
  <si>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</si>
  <si>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</si>
  <si>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</si>
  <si>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</si>
  <si>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</si>
  <si>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</si>
  <si>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</si>
  <si>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</si>
  <si>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</si>
  <si>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</si>
  <si>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</si>
  <si>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</si>
  <si>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</si>
  <si>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</si>
  <si>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</si>
  <si>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</si>
  <si>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</si>
  <si>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</si>
  <si>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</si>
  <si>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</si>
  <si>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</si>
  <si>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</si>
  <si>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</si>
  <si>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</si>
  <si>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</si>
  <si>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</si>
  <si>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</si>
  <si>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</si>
  <si>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</si>
  <si>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</si>
  <si>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</si>
  <si>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</si>
  <si>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</si>
  <si>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</si>
  <si>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</si>
  <si>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</si>
  <si>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</si>
  <si>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</si>
  <si>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</si>
  <si>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</si>
  <si>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</si>
  <si>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</si>
  <si>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</si>
  <si>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</si>
  <si>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</si>
  <si>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</si>
  <si>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</si>
  <si>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</si>
  <si>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</si>
  <si>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</si>
  <si>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</si>
  <si>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</si>
  <si>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</si>
  <si>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</si>
  <si>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</si>
  <si>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</si>
  <si>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</si>
  <si>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</si>
  <si>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</si>
  <si>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</si>
  <si>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</si>
  <si>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</si>
  <si>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</si>
  <si>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</si>
  <si>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</si>
  <si>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</si>
  <si>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</si>
  <si>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</si>
  <si>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</si>
  <si>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</si>
  <si>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</si>
  <si>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</si>
  <si>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</si>
  <si>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</si>
  <si>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</si>
  <si>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</si>
  <si>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</si>
  <si>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</si>
  <si>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</si>
  <si>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</si>
  <si>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</si>
  <si>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</si>
  <si>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</si>
  <si>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</si>
  <si>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</si>
  <si>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</si>
  <si>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</si>
  <si>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</si>
  <si>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</si>
  <si>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</si>
  <si>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</si>
  <si>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</si>
  <si>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</si>
  <si>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</si>
  <si>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</si>
  <si>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</si>
  <si>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</si>
  <si>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</si>
  <si>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</si>
  <si>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</si>
  <si>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</si>
  <si>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</si>
  <si>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</si>
  <si>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</si>
  <si>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</si>
  <si>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</si>
  <si>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</si>
  <si>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</si>
  <si>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</si>
  <si>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</si>
  <si>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</si>
  <si>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</si>
  <si>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</si>
  <si>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</si>
  <si>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</si>
  <si>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</si>
  <si>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</si>
  <si>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</si>
  <si>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</si>
  <si>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</si>
  <si>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</si>
  <si>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</si>
  <si>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</si>
  <si>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</si>
  <si>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</si>
  <si>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</si>
  <si>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</si>
  <si>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</si>
  <si>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</si>
  <si>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</si>
  <si>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</si>
  <si>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</si>
  <si>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</si>
  <si>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</si>
  <si>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</si>
  <si>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</si>
  <si>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</si>
  <si>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</si>
  <si>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</si>
  <si>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</si>
  <si>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</si>
  <si>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</si>
  <si>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</si>
  <si>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</si>
  <si>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</si>
  <si>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</si>
  <si>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</si>
  <si>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</si>
  <si>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</si>
  <si>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</si>
  <si>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</si>
  <si>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</si>
  <si>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</si>
  <si>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</si>
  <si>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</si>
  <si>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</si>
  <si>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</si>
  <si>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</si>
  <si>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</si>
  <si>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</si>
  <si>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</si>
  <si>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</si>
  <si>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</si>
  <si>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</si>
  <si>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</si>
  <si>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</si>
  <si>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</si>
  <si>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</si>
  <si>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</si>
  <si>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</si>
  <si>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</si>
  <si>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</si>
  <si>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</si>
  <si>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</si>
  <si>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</si>
  <si>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</si>
  <si>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</si>
  <si>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</si>
  <si>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</si>
  <si>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</si>
  <si>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</si>
  <si>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</si>
  <si>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</si>
  <si>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</si>
  <si>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</si>
  <si>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</si>
  <si>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</si>
  <si>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</si>
  <si>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</si>
  <si>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</si>
  <si>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</si>
  <si>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</si>
  <si>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</si>
  <si>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</si>
  <si>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</si>
  <si>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</si>
  <si>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</si>
  <si>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</si>
  <si>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</si>
  <si>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</si>
  <si>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</si>
  <si>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</si>
  <si>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</si>
  <si>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</si>
  <si>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</si>
  <si>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</si>
  <si>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</si>
  <si>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</si>
  <si>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</si>
  <si>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</si>
  <si>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</si>
  <si>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</si>
  <si>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</si>
  <si>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</si>
  <si>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</si>
  <si>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</si>
  <si>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</si>
  <si>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</si>
  <si>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</si>
  <si>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</si>
  <si>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</si>
  <si>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</si>
  <si>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</si>
  <si>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</si>
  <si>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</si>
  <si>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</si>
  <si>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</si>
  <si>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</si>
  <si>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</si>
  <si>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</si>
  <si>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</si>
  <si>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</si>
  <si>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</si>
  <si>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</si>
  <si>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</si>
  <si>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</si>
  <si>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</si>
  <si>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</si>
  <si>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</si>
  <si>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</si>
  <si>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</si>
  <si>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</si>
  <si>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</si>
  <si>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</si>
  <si>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</si>
  <si>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</si>
  <si>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</si>
  <si>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</si>
  <si>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</si>
  <si>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</si>
  <si>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</si>
  <si>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</si>
  <si>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</si>
  <si>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</si>
  <si>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</si>
  <si>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</si>
  <si>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</si>
  <si>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</si>
  <si>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</si>
  <si>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</si>
  <si>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</si>
  <si>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</si>
  <si>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</si>
  <si>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</si>
  <si>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</si>
  <si>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</si>
  <si>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</si>
  <si>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</si>
  <si>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</si>
  <si>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</si>
  <si>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</si>
  <si>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</si>
  <si>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</si>
  <si>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</si>
  <si>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</si>
  <si>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</si>
  <si>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</si>
  <si>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</si>
  <si>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</si>
  <si>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</si>
  <si>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</si>
  <si>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</si>
  <si>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</si>
  <si>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</si>
  <si>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</si>
  <si>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</si>
  <si>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</si>
  <si>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</si>
  <si>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</si>
  <si>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</si>
  <si>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</si>
  <si>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</si>
  <si>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</si>
  <si>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</si>
  <si>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</si>
  <si>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</si>
  <si>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</si>
  <si>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</si>
  <si>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</si>
  <si>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</si>
  <si>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</si>
  <si>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</si>
  <si>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</si>
  <si>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</si>
  <si>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</si>
  <si>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</si>
  <si>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</si>
  <si>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</si>
  <si>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</si>
  <si>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</si>
  <si>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</si>
  <si>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</si>
  <si>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</si>
  <si>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</si>
  <si>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</si>
  <si>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</si>
  <si>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</si>
  <si>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</si>
  <si>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</si>
  <si>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</si>
  <si>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</si>
  <si>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</si>
  <si>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</si>
  <si>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</si>
  <si>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</si>
  <si>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</si>
  <si>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</si>
  <si>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</si>
  <si>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</si>
  <si>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</si>
  <si>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</si>
  <si>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</si>
  <si>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</si>
  <si>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</si>
  <si>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</si>
  <si>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</si>
  <si>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</si>
  <si>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</si>
  <si>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</si>
  <si>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</si>
  <si>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</si>
  <si>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</si>
  <si>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</si>
  <si>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</si>
  <si>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</si>
  <si>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</si>
  <si>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</si>
  <si>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</si>
  <si>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</si>
  <si>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</si>
  <si>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</si>
  <si>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</si>
  <si>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</si>
  <si>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</si>
  <si>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</si>
  <si>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</si>
  <si>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</si>
  <si>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</si>
  <si>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</si>
  <si>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</si>
  <si>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</si>
  <si>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</si>
  <si>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</si>
  <si>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</si>
  <si>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</si>
  <si>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</si>
  <si>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</si>
  <si>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</si>
  <si>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</si>
  <si>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</si>
  <si>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</si>
  <si>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</si>
  <si>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</si>
  <si>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</si>
  <si>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</si>
  <si>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</si>
  <si>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</si>
  <si>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</si>
  <si>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</si>
  <si>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</si>
  <si>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</si>
  <si>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</si>
  <si>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</si>
  <si>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</si>
  <si>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</si>
  <si>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</si>
  <si>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</si>
  <si>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</si>
  <si>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</si>
  <si>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</si>
  <si>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</si>
  <si>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</si>
  <si>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</si>
  <si>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</si>
  <si>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</si>
  <si>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</si>
  <si>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</si>
  <si>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</si>
  <si>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</si>
  <si>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</si>
  <si>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</si>
  <si>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</si>
  <si>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</si>
  <si>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</si>
  <si>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</si>
  <si>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</si>
  <si>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</si>
  <si>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</si>
  <si>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</si>
  <si>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</si>
  <si>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</si>
  <si>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</si>
  <si>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</si>
  <si>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</si>
  <si>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</si>
  <si>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</si>
  <si>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</si>
  <si>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</si>
  <si>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</si>
  <si>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</si>
  <si>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</si>
  <si>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</si>
  <si>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</si>
  <si>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</si>
  <si>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</si>
  <si>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</si>
  <si>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</si>
  <si>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</si>
  <si>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</si>
  <si>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</si>
  <si>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</si>
  <si>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</si>
  <si>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</si>
  <si>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</si>
  <si>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</si>
  <si>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</si>
  <si>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</si>
  <si>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</si>
  <si>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</si>
  <si>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</si>
  <si>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</si>
  <si>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</si>
  <si>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</si>
  <si>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</si>
  <si>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</si>
  <si>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</si>
  <si>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</si>
  <si>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</si>
  <si>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</si>
  <si>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</si>
  <si>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</si>
  <si>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</si>
  <si>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</si>
  <si>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</si>
  <si>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</si>
  <si>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</si>
  <si>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</si>
  <si>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</si>
  <si>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</si>
  <si>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</si>
  <si>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</si>
  <si>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</si>
  <si>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</si>
  <si>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</si>
  <si>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</si>
  <si>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</si>
  <si>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</si>
  <si>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</si>
  <si>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</si>
  <si>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</si>
  <si>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</si>
  <si>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</si>
  <si>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</si>
  <si>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</si>
  <si>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</si>
  <si>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</si>
  <si>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</si>
  <si>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</si>
  <si>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</si>
  <si>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</si>
  <si>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</si>
  <si>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</si>
  <si>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</si>
  <si>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</si>
  <si>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</si>
  <si>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</si>
  <si>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</si>
  <si>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</si>
  <si>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</si>
  <si>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</si>
  <si>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</si>
  <si>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</si>
  <si>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</si>
  <si>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</si>
  <si>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</si>
  <si>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</si>
  <si>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</si>
  <si>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</si>
  <si>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</si>
  <si>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</si>
  <si>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</si>
  <si>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</si>
  <si>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</si>
  <si>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</si>
  <si>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</si>
  <si>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</si>
  <si>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</si>
  <si>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</si>
  <si>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</si>
  <si>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</si>
  <si>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</si>
  <si>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</si>
  <si>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</si>
  <si>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</si>
  <si>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</si>
  <si>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</si>
  <si>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</si>
  <si>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</si>
  <si>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</si>
  <si>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</si>
  <si>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</si>
  <si>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</si>
  <si>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</si>
  <si>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</si>
  <si>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</si>
  <si>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</si>
  <si>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</si>
  <si>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</si>
  <si>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</si>
  <si>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</si>
  <si>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</si>
  <si>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</si>
  <si>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</si>
  <si>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</si>
  <si>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</si>
  <si>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</si>
  <si>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</si>
  <si>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</si>
  <si>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</si>
  <si>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</si>
  <si>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</si>
  <si>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</si>
  <si>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</si>
  <si>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</si>
  <si>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</si>
  <si>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</si>
  <si>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</si>
  <si>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</si>
  <si>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</si>
  <si>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</si>
  <si>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</si>
  <si>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</si>
  <si>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</si>
  <si>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</si>
  <si>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</si>
  <si>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</si>
  <si>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</si>
  <si>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</si>
  <si>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</si>
  <si>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</si>
  <si>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</si>
  <si>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</si>
  <si>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</si>
  <si>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</si>
  <si>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</si>
  <si>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</si>
  <si>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</si>
  <si>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</si>
  <si>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</si>
  <si>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</si>
  <si>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</si>
  <si>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</si>
  <si>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</si>
  <si>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</si>
  <si>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</si>
  <si>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</si>
  <si>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</si>
  <si>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</si>
  <si>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</si>
  <si>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</si>
  <si>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</si>
  <si>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</si>
  <si>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</si>
  <si>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</si>
  <si>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</si>
  <si>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</si>
  <si>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</si>
  <si>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</si>
  <si>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</si>
  <si>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</si>
  <si>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</si>
  <si>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</si>
  <si>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</si>
  <si>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</si>
  <si>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</si>
  <si>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</si>
  <si>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</si>
  <si>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</si>
  <si>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</si>
  <si>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</si>
  <si>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</si>
  <si>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</si>
  <si>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</si>
  <si>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</si>
  <si>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</si>
  <si>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</si>
  <si>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</si>
  <si>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</si>
  <si>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</si>
  <si>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</si>
  <si>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</si>
  <si>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</si>
  <si>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</si>
  <si>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</si>
  <si>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</si>
  <si>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</si>
  <si>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</si>
  <si>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</si>
  <si>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</si>
  <si>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</si>
  <si>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</si>
  <si>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</si>
  <si>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</si>
  <si>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</si>
  <si>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</si>
  <si>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</si>
  <si>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</si>
  <si>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</si>
  <si>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</si>
  <si>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</si>
  <si>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</si>
  <si>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</si>
  <si>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</si>
  <si>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</si>
  <si>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</si>
  <si>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</si>
  <si>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</si>
  <si>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</si>
  <si>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</si>
  <si>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</si>
  <si>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</si>
  <si>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</si>
  <si>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</si>
  <si>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</si>
  <si>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</si>
  <si>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</si>
  <si>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</si>
  <si>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</si>
  <si>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</si>
  <si>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</si>
  <si>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</si>
  <si>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</si>
  <si>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</si>
  <si>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</si>
  <si>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</si>
  <si>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</si>
  <si>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</si>
  <si>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</si>
  <si>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</si>
  <si>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</si>
  <si>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</si>
  <si>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</si>
  <si>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</si>
  <si>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</si>
  <si>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</si>
  <si>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</si>
  <si>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</si>
  <si>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</si>
  <si>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</si>
  <si>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</si>
  <si>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</si>
  <si>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</si>
  <si>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</si>
  <si>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</si>
  <si>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</si>
  <si>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</si>
  <si>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</si>
  <si>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</si>
  <si>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</si>
  <si>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</si>
  <si>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</si>
  <si>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</si>
  <si>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</si>
  <si>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</si>
  <si>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</si>
  <si>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</si>
  <si>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</si>
  <si>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</si>
  <si>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</si>
  <si>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</si>
  <si>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</si>
  <si>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</si>
  <si>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</si>
  <si>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</si>
  <si>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</si>
  <si>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</si>
  <si>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</si>
  <si>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</si>
  <si>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</si>
  <si>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</si>
  <si>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</si>
  <si>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</si>
  <si>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</si>
  <si>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</si>
  <si>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</si>
  <si>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</si>
  <si>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</si>
  <si>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</si>
  <si>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</si>
  <si>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</si>
  <si>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</si>
  <si>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</si>
  <si>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</si>
  <si>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</si>
  <si>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</si>
  <si>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</si>
  <si>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</si>
  <si>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</si>
  <si>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</si>
  <si>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</si>
  <si>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</si>
  <si>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</si>
  <si>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</si>
  <si>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</si>
  <si>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</si>
  <si>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</si>
  <si>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</si>
  <si>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</si>
  <si>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</si>
  <si>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</si>
  <si>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</si>
  <si>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</si>
  <si>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</si>
  <si>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</si>
  <si>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</si>
  <si>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</si>
  <si>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</si>
  <si>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</si>
  <si>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</si>
  <si>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</si>
  <si>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</si>
  <si>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</si>
  <si>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</si>
  <si>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</si>
  <si>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</si>
  <si>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</si>
  <si>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</si>
  <si>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</si>
  <si>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</si>
  <si>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</si>
  <si>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</si>
  <si>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</si>
  <si>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</si>
  <si>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</si>
  <si>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</si>
  <si>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</si>
  <si>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</si>
  <si>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</si>
  <si>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</si>
  <si>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</si>
  <si>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</si>
  <si>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</si>
  <si>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</si>
  <si>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</si>
  <si>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</si>
  <si>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</si>
  <si>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</si>
  <si>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</si>
  <si>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</si>
  <si>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</si>
  <si>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</si>
  <si>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</si>
  <si>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</si>
  <si>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</si>
  <si>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</si>
  <si>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</si>
  <si>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</si>
  <si>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</si>
  <si>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</si>
  <si>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</si>
  <si>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</si>
  <si>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</si>
  <si>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</si>
  <si>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</si>
  <si>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</si>
  <si>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</si>
  <si>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</si>
  <si>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</si>
  <si>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</si>
  <si>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</si>
  <si>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</si>
  <si>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</si>
  <si>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</si>
  <si>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</si>
  <si>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</si>
  <si>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</si>
  <si>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</si>
  <si>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</si>
  <si>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</si>
  <si>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</si>
  <si>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</si>
  <si>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</si>
  <si>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</si>
  <si>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</si>
  <si>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</si>
  <si>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</si>
  <si>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</si>
  <si>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</si>
  <si>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</si>
  <si>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</si>
  <si>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</si>
  <si>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</si>
  <si>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</si>
  <si>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</si>
  <si>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</si>
  <si>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</si>
  <si>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</si>
  <si>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</si>
  <si>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</si>
  <si>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</si>
  <si>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</si>
  <si>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</si>
  <si>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</si>
  <si>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</si>
  <si>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</si>
  <si>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</si>
  <si>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</si>
  <si>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</si>
  <si>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</si>
  <si>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</si>
  <si>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</si>
  <si>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</si>
  <si>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</si>
  <si>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</si>
  <si>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</si>
  <si>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</si>
  <si>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</si>
  <si>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</si>
  <si>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</si>
  <si>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</si>
  <si>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</si>
  <si>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</si>
  <si>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</si>
  <si>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</si>
  <si>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</si>
  <si>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</si>
  <si>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</si>
  <si>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</si>
  <si>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</si>
  <si>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</si>
  <si>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</si>
  <si>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</si>
  <si>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</si>
  <si>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</si>
  <si>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</si>
  <si>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</si>
  <si>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</si>
  <si>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</si>
  <si>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</si>
  <si>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</si>
  <si>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</si>
  <si>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</si>
  <si>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</si>
  <si>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</si>
  <si>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</si>
  <si>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</si>
  <si>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</si>
  <si>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</si>
  <si>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</si>
  <si>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</si>
  <si>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</si>
  <si>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</si>
  <si>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</si>
  <si>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</si>
  <si>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</si>
  <si>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</si>
  <si>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</si>
  <si>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</si>
  <si>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</si>
  <si>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</si>
  <si>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</si>
  <si>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</si>
  <si>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</si>
  <si>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</si>
  <si>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</si>
  <si>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</si>
  <si>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</si>
  <si>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</si>
  <si>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</si>
  <si>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</si>
  <si>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</si>
  <si>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</si>
  <si>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</si>
  <si>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</si>
  <si>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</si>
  <si>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</si>
  <si>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</si>
  <si>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</si>
  <si>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</si>
  <si>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</si>
  <si>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</si>
  <si>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</si>
  <si>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</si>
  <si>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</si>
  <si>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</si>
  <si>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</si>
  <si>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</si>
  <si>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</si>
  <si>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</si>
  <si>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</si>
  <si>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</si>
  <si>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</si>
  <si>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</si>
  <si>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</si>
  <si>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</si>
  <si>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</si>
  <si>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</si>
  <si>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</si>
  <si>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</si>
  <si>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</si>
  <si>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</si>
  <si>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</si>
  <si>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</si>
  <si>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</si>
  <si>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</si>
  <si>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</si>
  <si>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</si>
  <si>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</si>
  <si>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</si>
  <si>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</si>
  <si>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</si>
  <si>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</si>
  <si>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</si>
  <si>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</si>
  <si>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</si>
  <si>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</si>
  <si>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</si>
  <si>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</si>
  <si>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</si>
  <si>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</si>
  <si>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</si>
  <si>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</si>
  <si>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</si>
  <si>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</si>
  <si>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</si>
  <si>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</si>
  <si>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</si>
  <si>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</si>
  <si>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</si>
  <si>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</si>
  <si>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</si>
  <si>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</si>
  <si>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</si>
  <si>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</si>
  <si>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</si>
  <si>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</si>
  <si>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</si>
  <si>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</si>
  <si>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</si>
  <si>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</si>
  <si>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</si>
  <si>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</si>
  <si>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</si>
  <si>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</si>
  <si>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</si>
  <si>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</si>
  <si>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</si>
  <si>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</si>
  <si>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</si>
  <si>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</si>
  <si>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</si>
  <si>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</si>
  <si>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</si>
  <si>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</si>
  <si>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</si>
  <si>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</si>
  <si>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</si>
  <si>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</si>
  <si>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</si>
  <si>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</si>
  <si>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</si>
  <si>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</si>
  <si>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</si>
  <si>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</si>
  <si>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</si>
  <si>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</si>
  <si>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</si>
  <si>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</si>
  <si>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</si>
  <si>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</si>
  <si>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</si>
  <si>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</si>
  <si>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</si>
  <si>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</si>
  <si>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</si>
  <si>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</si>
  <si>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</si>
  <si>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</si>
  <si>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</si>
  <si>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</si>
  <si>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</si>
  <si>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</si>
  <si>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</si>
  <si>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</si>
  <si>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</si>
  <si>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</si>
  <si>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</si>
  <si>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</si>
  <si>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</si>
  <si>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</si>
  <si>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</si>
  <si>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</si>
  <si>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</si>
  <si>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</si>
  <si>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</si>
  <si>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</si>
  <si>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</si>
  <si>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</si>
  <si>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</si>
  <si>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</si>
  <si>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</si>
  <si>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</si>
  <si>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</si>
  <si>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</si>
  <si>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</si>
  <si>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</si>
  <si>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</si>
  <si>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</si>
  <si>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</si>
  <si>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</si>
  <si>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</si>
  <si>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</si>
  <si>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</si>
  <si>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</si>
  <si>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</si>
  <si>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</si>
  <si>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</si>
  <si>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</si>
  <si>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</si>
  <si>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</si>
  <si>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</si>
  <si>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</si>
  <si>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</si>
  <si>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</si>
  <si>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</si>
  <si>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</si>
  <si>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</si>
  <si>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</si>
  <si>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</si>
  <si>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</si>
  <si>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</si>
  <si>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</si>
  <si>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</si>
  <si>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</si>
  <si>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</si>
  <si>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</si>
  <si>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</si>
  <si>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</si>
  <si>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</si>
  <si>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</si>
  <si>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</si>
  <si>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</si>
  <si>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</si>
  <si>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</si>
  <si>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</si>
  <si>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</si>
  <si>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</si>
  <si>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</si>
  <si>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</si>
  <si>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</si>
  <si>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</si>
  <si>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</si>
  <si>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</si>
  <si>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</si>
  <si>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</si>
  <si>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</si>
  <si>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</si>
  <si>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</si>
  <si>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</si>
  <si>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</si>
  <si>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</si>
  <si>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</si>
  <si>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</si>
  <si>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</si>
  <si>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</si>
  <si>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</si>
  <si>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</si>
  <si>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</si>
  <si>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</si>
  <si>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</si>
  <si>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</si>
  <si>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</si>
  <si>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</si>
  <si>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</si>
  <si>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</si>
  <si>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</si>
  <si>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</si>
  <si>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</si>
  <si>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</si>
  <si>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</si>
  <si>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</si>
  <si>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</si>
  <si>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</si>
  <si>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</si>
  <si>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</si>
  <si>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</si>
  <si>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</si>
  <si>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</si>
  <si>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</si>
  <si>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</si>
  <si>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</si>
  <si>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</si>
  <si>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</si>
  <si>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</si>
  <si>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</si>
  <si>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</si>
  <si>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</si>
  <si>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</si>
  <si>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</si>
  <si>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</si>
  <si>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</si>
  <si>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</si>
  <si>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</si>
  <si>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</si>
  <si>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</si>
  <si>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</si>
  <si>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</si>
  <si>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</si>
  <si>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</si>
  <si>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</si>
  <si>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</si>
  <si>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</si>
  <si>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</si>
  <si>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</si>
  <si>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</si>
  <si>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</si>
  <si>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</si>
  <si>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</si>
  <si>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</si>
  <si>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</si>
  <si>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</si>
  <si>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</si>
  <si>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</si>
  <si>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</si>
  <si>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</si>
  <si>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</si>
  <si>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</si>
  <si>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</si>
  <si>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</si>
  <si>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</si>
  <si>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</si>
  <si>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</si>
  <si>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</si>
  <si>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</si>
  <si>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</si>
  <si>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</si>
  <si>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</si>
  <si>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</si>
  <si>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</si>
  <si>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</si>
  <si>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</si>
  <si>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</si>
  <si>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</si>
  <si>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</si>
  <si>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</si>
  <si>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</si>
  <si>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</si>
  <si>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</si>
  <si>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</si>
  <si>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</si>
  <si>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</si>
  <si>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</si>
  <si>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</si>
  <si>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</si>
  <si>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</si>
  <si>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</si>
  <si>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</si>
  <si>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</si>
  <si>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</si>
  <si>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</si>
  <si>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</si>
  <si>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</si>
  <si>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</si>
  <si>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</si>
  <si>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</si>
  <si>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</si>
  <si>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</si>
  <si>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</si>
  <si>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</si>
  <si>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</si>
  <si>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</si>
  <si>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</si>
  <si>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</si>
  <si>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</si>
  <si>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</si>
  <si>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</si>
  <si>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</si>
  <si>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</si>
  <si>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</si>
  <si>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</si>
  <si>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</si>
  <si>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</si>
  <si>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</si>
  <si>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</si>
  <si>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</si>
  <si>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</si>
  <si>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</si>
  <si>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</si>
  <si>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</si>
  <si>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</si>
  <si>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</si>
  <si>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</si>
  <si>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</si>
  <si>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</si>
  <si>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</si>
  <si>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</si>
  <si>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</si>
  <si>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</si>
  <si>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</si>
  <si>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</si>
  <si>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</si>
  <si>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</si>
  <si>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</si>
  <si>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</si>
  <si>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</si>
  <si>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</si>
  <si>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</si>
  <si>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</si>
  <si>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</si>
  <si>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</si>
  <si>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</si>
  <si>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</si>
  <si>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</si>
  <si>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</si>
  <si>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</si>
  <si>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</si>
  <si>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</si>
  <si>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</si>
  <si>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</si>
  <si>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</si>
  <si>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</si>
  <si>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</si>
  <si>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</si>
  <si>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</si>
  <si>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</si>
  <si>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</si>
  <si>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</si>
  <si>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</si>
  <si>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</si>
  <si>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</si>
  <si>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</si>
  <si>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</si>
  <si>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</si>
  <si>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</si>
  <si>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</si>
  <si>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</si>
  <si>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</si>
  <si>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</si>
  <si>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</si>
  <si>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</si>
  <si>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</si>
  <si>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</si>
  <si>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</si>
  <si>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</si>
  <si>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</si>
  <si>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</si>
  <si>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</si>
  <si>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</si>
  <si>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</si>
  <si>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</si>
  <si>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</si>
  <si>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</si>
  <si>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</si>
  <si>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</si>
  <si>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</si>
  <si>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</si>
  <si>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</si>
  <si>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</si>
  <si>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</si>
  <si>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</si>
  <si>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</si>
  <si>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</si>
  <si>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</si>
  <si>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</si>
  <si>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</si>
  <si>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</si>
  <si>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</si>
  <si>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</si>
  <si>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</si>
  <si>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</si>
  <si>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</si>
  <si>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</si>
  <si>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</si>
  <si>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</si>
  <si>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</si>
  <si>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</si>
  <si>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</si>
  <si>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</si>
  <si>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</si>
  <si>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</si>
  <si>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</si>
  <si>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</si>
  <si>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</si>
  <si>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</si>
  <si>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</si>
  <si>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</si>
  <si>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</si>
  <si>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</si>
  <si>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</si>
  <si>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</si>
  <si>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</si>
  <si>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</si>
  <si>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</si>
  <si>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</si>
  <si>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</si>
  <si>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</si>
  <si>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</si>
  <si>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</si>
  <si>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</si>
  <si>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</si>
  <si>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</si>
  <si>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</si>
  <si>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</si>
  <si>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</si>
  <si>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</si>
  <si>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</si>
  <si>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</si>
  <si>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</si>
  <si>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</si>
  <si>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</si>
  <si>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</si>
  <si>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</si>
  <si>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</si>
  <si>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</si>
  <si>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</si>
  <si>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</si>
  <si>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</si>
  <si>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</si>
  <si>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</si>
  <si>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</si>
  <si>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</si>
  <si>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</si>
  <si>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</si>
  <si>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</si>
  <si>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</si>
  <si>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</si>
  <si>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</si>
  <si>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</si>
  <si>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</si>
  <si>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</si>
  <si>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</si>
  <si>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</si>
  <si>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</si>
  <si>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</si>
  <si>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</si>
  <si>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</si>
  <si>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</si>
  <si>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</si>
  <si>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</si>
  <si>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</si>
  <si>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</si>
  <si>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</si>
  <si>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</si>
  <si>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</si>
  <si>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</si>
  <si>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</si>
  <si>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</si>
  <si>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</si>
  <si>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</si>
  <si>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</si>
  <si>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</si>
  <si>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</si>
  <si>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</si>
  <si>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</si>
  <si>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</si>
  <si>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</si>
  <si>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</si>
  <si>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</si>
  <si>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</si>
  <si>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</si>
  <si>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</si>
  <si>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</si>
  <si>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</si>
  <si>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</si>
  <si>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</si>
  <si>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</si>
  <si>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</si>
  <si>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</si>
  <si>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</si>
  <si>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</si>
  <si>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</si>
  <si>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</si>
  <si>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</si>
  <si>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</si>
  <si>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</si>
  <si>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</si>
  <si>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</si>
  <si>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</si>
  <si>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</si>
  <si>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</si>
  <si>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</si>
  <si>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</si>
  <si>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</si>
  <si>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</si>
  <si>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</si>
  <si>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</si>
  <si>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</si>
  <si>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</si>
  <si>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</si>
  <si>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</si>
  <si>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</si>
  <si>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</si>
  <si>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</si>
  <si>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</si>
  <si>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</si>
  <si>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</si>
  <si>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</si>
  <si>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</si>
  <si>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</si>
  <si>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</si>
  <si>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</si>
  <si>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</si>
  <si>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</si>
  <si>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</si>
  <si>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</si>
  <si>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</si>
  <si>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</si>
  <si>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</si>
  <si>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</si>
  <si>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</si>
  <si>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</si>
  <si>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</si>
  <si>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</si>
  <si>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</si>
  <si>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</si>
  <si>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</si>
  <si>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</si>
  <si>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</si>
  <si>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</si>
  <si>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</si>
  <si>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</si>
  <si>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</si>
  <si>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</si>
  <si>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</si>
  <si>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</si>
  <si>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</si>
  <si>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</si>
  <si>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</si>
  <si>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</si>
  <si>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</si>
  <si>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</si>
  <si>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</si>
  <si>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</si>
  <si>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</si>
  <si>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</si>
  <si>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</si>
  <si>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</si>
  <si>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</si>
  <si>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</si>
  <si>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</si>
  <si>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</si>
  <si>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</si>
  <si>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</si>
  <si>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</si>
  <si>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</si>
  <si>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</si>
  <si>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</si>
  <si>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</si>
  <si>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</si>
  <si>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</si>
  <si>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</si>
  <si>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</si>
  <si>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</si>
  <si>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</si>
  <si>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</si>
  <si>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</si>
  <si>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</si>
  <si>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</si>
  <si>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</si>
  <si>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</si>
  <si>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</si>
  <si>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</si>
  <si>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</si>
  <si>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</si>
  <si>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</si>
  <si>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</si>
  <si>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</si>
  <si>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</si>
  <si>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</si>
  <si>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</si>
  <si>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</si>
  <si>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</si>
  <si>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</si>
  <si>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</si>
  <si>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</si>
  <si>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</si>
  <si>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</si>
  <si>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</si>
  <si>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</si>
  <si>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</si>
  <si>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</si>
  <si>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</si>
  <si>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</si>
  <si>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</si>
  <si>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</si>
  <si>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</si>
  <si>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</si>
  <si>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</si>
  <si>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</si>
  <si>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</si>
  <si>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</si>
  <si>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</si>
  <si>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</si>
  <si>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</si>
  <si>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</si>
  <si>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</si>
  <si>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</si>
  <si>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</si>
  <si>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</si>
  <si>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</si>
  <si>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</si>
  <si>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</si>
  <si>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</si>
  <si>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</si>
  <si>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</si>
  <si>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</si>
  <si>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</si>
  <si>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</si>
  <si>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</si>
  <si>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</si>
  <si>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</si>
  <si>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</si>
  <si>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</si>
  <si>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</si>
  <si>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</si>
  <si>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</si>
  <si>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</si>
  <si>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</si>
  <si>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</si>
  <si>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</si>
  <si>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</si>
  <si>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</si>
  <si>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</si>
  <si>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</si>
  <si>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</si>
  <si>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</si>
  <si>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</si>
  <si>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</si>
  <si>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</si>
  <si>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</si>
  <si>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</si>
  <si>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</si>
  <si>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</si>
  <si>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</si>
  <si>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</si>
  <si>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</si>
  <si>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</si>
  <si>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</si>
  <si>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</si>
  <si>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</si>
  <si>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</si>
  <si>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</si>
  <si>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</si>
  <si>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</si>
  <si>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</si>
  <si>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</si>
  <si>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</si>
  <si>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</si>
  <si>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</si>
  <si>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</si>
  <si>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</si>
  <si>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</si>
  <si>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</si>
  <si>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</si>
  <si>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</si>
  <si>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</si>
  <si>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</si>
  <si>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</si>
  <si>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</si>
  <si>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</si>
  <si>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</si>
  <si>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</si>
  <si>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</si>
  <si>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</si>
  <si>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</si>
  <si>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</si>
  <si>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</si>
  <si>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</si>
  <si>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</si>
  <si>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</si>
  <si>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</si>
  <si>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</si>
  <si>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</si>
  <si>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</si>
  <si>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</si>
  <si>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</si>
  <si>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</si>
  <si>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</si>
  <si>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</si>
  <si>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</si>
  <si>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</si>
  <si>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</si>
  <si>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</si>
  <si>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</si>
  <si>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</si>
  <si>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</si>
  <si>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</si>
  <si>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</si>
  <si>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</si>
  <si>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</si>
  <si>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</si>
  <si>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</si>
  <si>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</si>
  <si>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</si>
  <si>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</si>
  <si>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</si>
  <si>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</si>
  <si>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</si>
  <si>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</si>
  <si>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</si>
  <si>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</si>
  <si>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</si>
  <si>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</si>
  <si>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</si>
  <si>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</si>
  <si>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</si>
  <si>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</si>
  <si>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</si>
  <si>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</si>
  <si>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</si>
  <si>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</si>
  <si>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</si>
  <si>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</si>
  <si>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</si>
  <si>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</si>
  <si>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</si>
  <si>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</si>
  <si>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</si>
  <si>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</si>
  <si>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</si>
  <si>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</si>
  <si>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</si>
  <si>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</si>
  <si>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</si>
  <si>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</si>
  <si>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</si>
  <si>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</si>
  <si>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</si>
  <si>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</si>
  <si>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</si>
  <si>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</si>
  <si>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</si>
  <si>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</si>
  <si>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</si>
  <si>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</si>
  <si>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</si>
  <si>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</si>
  <si>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</si>
  <si>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</si>
  <si>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</si>
  <si>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</si>
  <si>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</si>
  <si>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</si>
  <si>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</si>
  <si>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</si>
  <si>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</si>
  <si>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</si>
  <si>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</si>
  <si>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</si>
  <si>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</si>
  <si>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</si>
  <si>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</si>
  <si>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</si>
  <si>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</si>
  <si>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</si>
  <si>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</si>
  <si>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</si>
  <si>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</si>
  <si>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</si>
  <si>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</si>
  <si>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</si>
  <si>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</si>
  <si>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</si>
  <si>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</si>
  <si>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</si>
  <si>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</si>
  <si>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</si>
  <si>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</si>
  <si>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</si>
  <si>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</si>
  <si>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</si>
  <si>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</si>
  <si>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</si>
  <si>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</si>
  <si>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</si>
  <si>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</si>
  <si>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</si>
  <si>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</si>
  <si>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</si>
  <si>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</si>
  <si>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</si>
  <si>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</si>
  <si>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</si>
  <si>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</si>
  <si>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</si>
  <si>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</si>
  <si>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</si>
  <si>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</si>
  <si>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</si>
  <si>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</si>
  <si>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</si>
  <si>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</si>
  <si>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</si>
  <si>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</si>
  <si>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</si>
  <si>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</si>
  <si>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</si>
  <si>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</si>
  <si>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</si>
  <si>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</si>
  <si>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</si>
  <si>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</si>
  <si>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</si>
  <si>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</si>
  <si>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</si>
  <si>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</si>
  <si>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</si>
  <si>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</si>
  <si>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</si>
  <si>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</si>
  <si>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</si>
  <si>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</si>
  <si>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</si>
  <si>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</si>
  <si>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</si>
  <si>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</si>
  <si>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</si>
  <si>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</si>
  <si>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</si>
  <si>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</si>
  <si>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</si>
  <si>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</si>
  <si>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</si>
  <si>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</si>
  <si>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</si>
  <si>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</si>
  <si>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</si>
  <si>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</si>
  <si>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</si>
  <si>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</si>
  <si>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</si>
  <si>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</si>
  <si>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</si>
  <si>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</si>
  <si>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</si>
  <si>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</si>
  <si>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</si>
  <si>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</si>
  <si>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</si>
  <si>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</si>
  <si>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</si>
  <si>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</si>
  <si>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</si>
  <si>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</si>
  <si>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</si>
  <si>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</si>
  <si>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</si>
  <si>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</si>
  <si>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</si>
  <si>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</si>
  <si>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</si>
  <si>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</si>
  <si>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</si>
  <si>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</si>
  <si>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</si>
  <si>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</si>
  <si>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</si>
  <si>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</si>
  <si>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</si>
  <si>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</si>
  <si>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</si>
  <si>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</si>
  <si>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</si>
  <si>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</si>
  <si>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</si>
  <si>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</si>
  <si>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</si>
  <si>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</si>
  <si>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</si>
  <si>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</si>
  <si>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</si>
  <si>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</si>
  <si>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</si>
  <si>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</si>
  <si>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</si>
  <si>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</si>
  <si>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</si>
  <si>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</si>
  <si>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</si>
  <si>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</si>
  <si>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</si>
  <si>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</si>
  <si>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</si>
  <si>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</si>
  <si>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</si>
  <si>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</si>
  <si>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</si>
  <si>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</si>
  <si>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</si>
  <si>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</si>
  <si>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</si>
  <si>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</si>
  <si>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</si>
  <si>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</si>
  <si>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</si>
  <si>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</si>
  <si>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</si>
  <si>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</si>
  <si>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</si>
  <si>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</si>
  <si>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</si>
  <si>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</si>
  <si>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</si>
  <si>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</si>
  <si>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</si>
  <si>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</si>
  <si>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</si>
  <si>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</si>
  <si>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</si>
  <si>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</si>
  <si>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</si>
  <si>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</si>
  <si>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</si>
  <si>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</si>
  <si>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</si>
  <si>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</si>
  <si>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</si>
  <si>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</si>
  <si>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</si>
  <si>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</si>
  <si>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</si>
  <si>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</si>
  <si>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</si>
  <si>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</si>
  <si>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</si>
  <si>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</si>
  <si>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</si>
  <si>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</si>
  <si>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</si>
  <si>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</si>
  <si>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</si>
  <si>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</si>
  <si>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</si>
  <si>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</si>
  <si>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</si>
  <si>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</si>
  <si>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</si>
  <si>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</si>
  <si>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</si>
  <si>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</si>
  <si>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</si>
  <si>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</si>
  <si>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</si>
  <si>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</si>
  <si>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</si>
  <si>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</si>
  <si>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</si>
  <si>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</si>
  <si>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</si>
  <si>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</si>
  <si>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</si>
  <si>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</si>
  <si>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</si>
  <si>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</si>
  <si>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</si>
  <si>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</si>
  <si>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</si>
  <si>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</si>
  <si>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</si>
  <si>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</si>
  <si>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</si>
  <si>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</si>
  <si>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</si>
  <si>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</si>
  <si>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</si>
  <si>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</si>
  <si>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</si>
  <si>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</si>
  <si>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</si>
  <si>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</si>
  <si>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</si>
  <si>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</si>
  <si>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</si>
  <si>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</si>
  <si>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</si>
  <si>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</si>
  <si>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</si>
  <si>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</si>
  <si>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</si>
  <si>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</si>
  <si>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</si>
  <si>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</si>
  <si>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</si>
  <si>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</si>
  <si>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</si>
  <si>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</si>
  <si>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</si>
  <si>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</si>
  <si>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</si>
  <si>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</si>
  <si>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</si>
  <si>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</si>
  <si>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</si>
  <si>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</si>
  <si>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</si>
  <si>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</si>
  <si>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</si>
  <si>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</si>
  <si>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</si>
  <si>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</si>
  <si>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</si>
  <si>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</si>
  <si>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</si>
  <si>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</si>
  <si>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</si>
  <si>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</si>
  <si>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</si>
  <si>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</si>
  <si>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</si>
  <si>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</si>
  <si>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</si>
  <si>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</si>
  <si>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</si>
  <si>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</si>
  <si>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</si>
  <si>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</si>
  <si>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</si>
  <si>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</si>
  <si>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</si>
  <si>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</si>
  <si>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</si>
  <si>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</si>
  <si>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</si>
  <si>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</si>
  <si>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</si>
  <si>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</si>
  <si>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</si>
  <si>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</si>
  <si>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</si>
  <si>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</si>
  <si>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</si>
  <si>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</si>
  <si>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</si>
  <si>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</si>
  <si>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</si>
  <si>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</si>
  <si>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</si>
  <si>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</si>
  <si>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</si>
  <si>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</si>
  <si>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</si>
  <si>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</si>
  <si>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</si>
  <si>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</si>
  <si>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</si>
  <si>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</si>
  <si>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</si>
  <si>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</si>
  <si>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</si>
  <si>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</si>
  <si>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</si>
  <si>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</si>
  <si>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</si>
  <si>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</si>
  <si>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</si>
  <si>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</si>
  <si>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</si>
  <si>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</si>
  <si>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</si>
  <si>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</si>
  <si>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</si>
  <si>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</si>
  <si>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</si>
  <si>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</si>
  <si>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</si>
  <si>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</si>
  <si>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</si>
  <si>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</si>
  <si>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</si>
  <si>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</si>
  <si>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</si>
  <si>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</si>
  <si>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</si>
  <si>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</si>
  <si>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</si>
  <si>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</si>
  <si>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</si>
  <si>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</si>
  <si>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</si>
  <si>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</si>
  <si>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</si>
  <si>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</si>
  <si>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</si>
  <si>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</si>
  <si>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</si>
  <si>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</si>
  <si>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</si>
  <si>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</si>
  <si>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</si>
  <si>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</si>
  <si>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</si>
  <si>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</si>
  <si>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</si>
  <si>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</si>
  <si>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</si>
  <si>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</si>
  <si>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</si>
  <si>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</si>
  <si>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</si>
  <si>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</si>
  <si>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</si>
  <si>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</si>
  <si>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</si>
  <si>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</si>
  <si>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</si>
  <si>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</si>
  <si>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</si>
  <si>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</si>
  <si>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</si>
  <si>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</si>
  <si>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</si>
  <si>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</si>
  <si>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</si>
  <si>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</si>
  <si>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</si>
  <si>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</si>
  <si>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</si>
  <si>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</si>
  <si>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</si>
  <si>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</si>
  <si>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</si>
  <si>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</si>
  <si>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</si>
  <si>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</si>
  <si>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</si>
  <si>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</si>
  <si>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</si>
  <si>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</si>
  <si>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</si>
  <si>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</si>
  <si>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</si>
  <si>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</si>
  <si>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</si>
  <si>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</si>
  <si>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</si>
  <si>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</si>
  <si>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</si>
  <si>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</si>
  <si>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</si>
  <si>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</si>
  <si>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</si>
  <si>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</si>
  <si>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</si>
  <si>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</si>
  <si>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</si>
  <si>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</si>
  <si>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</si>
  <si>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</si>
  <si>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</si>
  <si>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</si>
  <si>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</si>
  <si>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</si>
  <si>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</si>
  <si>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</si>
  <si>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</si>
  <si>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</si>
  <si>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</si>
  <si>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</si>
  <si>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</si>
  <si>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</si>
  <si>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</si>
  <si>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</si>
  <si>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</si>
  <si>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</si>
  <si>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</si>
  <si>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</si>
  <si>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</si>
  <si>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</si>
  <si>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</si>
  <si>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</si>
  <si>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</si>
  <si>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</si>
  <si>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</si>
  <si>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</si>
  <si>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</si>
  <si>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</si>
  <si>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</si>
  <si>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</si>
  <si>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</si>
  <si>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</si>
  <si>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</si>
  <si>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</si>
  <si>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</si>
  <si>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</si>
  <si>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</si>
  <si>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</si>
  <si>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</si>
  <si>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</si>
  <si>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</si>
  <si>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</si>
  <si>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</si>
  <si>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</si>
  <si>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</si>
  <si>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</si>
  <si>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</si>
  <si>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</si>
  <si>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</si>
  <si>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</si>
  <si>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</si>
  <si>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</si>
  <si>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</si>
  <si>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</si>
  <si>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</si>
  <si>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</si>
  <si>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</si>
  <si>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</si>
  <si>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</si>
  <si>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</si>
  <si>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</si>
  <si>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</si>
  <si>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</si>
  <si>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</si>
  <si>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</si>
  <si>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</si>
  <si>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</si>
  <si>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</si>
  <si>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</si>
  <si>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</si>
  <si>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</si>
  <si>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</si>
  <si>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</si>
  <si>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</si>
  <si>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</si>
  <si>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</si>
  <si>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</si>
  <si>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</si>
  <si>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</si>
  <si>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</si>
  <si>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</si>
  <si>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</si>
  <si>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</si>
  <si>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</si>
  <si>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</si>
  <si>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</si>
  <si>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</si>
  <si>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</si>
  <si>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</si>
  <si>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</si>
  <si>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</si>
  <si>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</si>
  <si>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</si>
  <si>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</si>
  <si>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</si>
  <si>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</si>
  <si>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</si>
  <si>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</si>
  <si>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</si>
  <si>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</si>
  <si>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</si>
  <si>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</si>
  <si>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</si>
  <si>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</si>
  <si>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</si>
  <si>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</si>
  <si>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</si>
  <si>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</si>
  <si>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</si>
  <si>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</si>
  <si>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</si>
  <si>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</si>
  <si>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</si>
  <si>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</si>
  <si>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</si>
  <si>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</si>
  <si>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</si>
  <si>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</si>
  <si>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</si>
  <si>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</si>
  <si>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</si>
  <si>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</si>
  <si>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</si>
  <si>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</si>
  <si>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</si>
  <si>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</si>
  <si>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</si>
  <si>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</si>
  <si>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</si>
  <si>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</si>
  <si>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</si>
  <si>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</si>
  <si>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</si>
  <si>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</si>
  <si>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</si>
  <si>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</si>
  <si>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</si>
  <si>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</si>
  <si>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</si>
  <si>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</si>
  <si>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</si>
  <si>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</si>
  <si>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</si>
  <si>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</si>
  <si>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</si>
  <si>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</si>
  <si>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</si>
  <si>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</si>
  <si>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</si>
  <si>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</si>
  <si>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</si>
  <si>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</si>
  <si>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</si>
  <si>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</si>
  <si>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</si>
  <si>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</si>
  <si>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</si>
  <si>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</si>
  <si>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</si>
  <si>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</si>
  <si>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</si>
  <si>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</si>
  <si>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</si>
  <si>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</si>
  <si>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</si>
  <si>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</si>
  <si>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</si>
  <si>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</si>
  <si>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</si>
  <si>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</si>
  <si>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</si>
  <si>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</si>
  <si>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</si>
  <si>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</si>
  <si>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</si>
  <si>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</si>
  <si>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</si>
  <si>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</si>
  <si>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</si>
  <si>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</si>
  <si>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</si>
  <si>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</si>
  <si>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</si>
  <si>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</si>
  <si>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</si>
  <si>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</si>
  <si>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</si>
  <si>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</si>
  <si>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</si>
  <si>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</si>
  <si>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</si>
  <si>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</si>
  <si>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</si>
  <si>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</si>
  <si>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</si>
  <si>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</si>
  <si>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</si>
  <si>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</si>
  <si>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</si>
  <si>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</si>
  <si>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</si>
  <si>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</si>
  <si>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</si>
  <si>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</si>
  <si>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</si>
  <si>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</si>
  <si>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</si>
  <si>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</si>
  <si>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</si>
  <si>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</si>
  <si>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</si>
  <si>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</si>
  <si>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</si>
  <si>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</si>
  <si>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</si>
  <si>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</si>
  <si>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</si>
  <si>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</si>
  <si>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</si>
  <si>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</si>
  <si>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</si>
  <si>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</si>
  <si>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</si>
  <si>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</si>
  <si>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</si>
  <si>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</si>
  <si>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</si>
  <si>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</si>
  <si>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</si>
  <si>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</si>
  <si>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</si>
  <si>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</si>
  <si>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</si>
  <si>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</si>
  <si>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</si>
  <si>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</si>
  <si>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</si>
  <si>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</si>
  <si>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</si>
  <si>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</si>
  <si>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</si>
  <si>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</si>
  <si>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</si>
  <si>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</si>
  <si>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</si>
  <si>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</si>
  <si>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</si>
  <si>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</si>
  <si>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</si>
  <si>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</si>
  <si>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</si>
  <si>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</si>
  <si>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</si>
  <si>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</si>
  <si>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</si>
  <si>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</si>
  <si>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</si>
  <si>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</si>
  <si>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</si>
  <si>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</si>
  <si>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</si>
  <si>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</si>
  <si>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</si>
  <si>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</si>
  <si>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</si>
  <si>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</si>
  <si>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</si>
  <si>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</si>
  <si>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</si>
  <si>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</si>
  <si>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</si>
  <si>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</si>
  <si>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</si>
  <si>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</si>
  <si>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</si>
  <si>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</si>
  <si>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</si>
  <si>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</si>
  <si>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</si>
  <si>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</si>
  <si>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</si>
  <si>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</si>
  <si>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</si>
  <si>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</si>
  <si>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</si>
  <si>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</si>
  <si>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</si>
  <si>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</si>
  <si>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</si>
  <si>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</si>
  <si>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</si>
  <si>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</si>
  <si>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</si>
  <si>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</si>
  <si>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</si>
  <si>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</si>
  <si>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</si>
  <si>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</si>
  <si>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</si>
  <si>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</si>
  <si>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</si>
  <si>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</si>
  <si>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</si>
  <si>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</si>
  <si>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</si>
  <si>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</si>
  <si>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</si>
  <si>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</si>
  <si>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</si>
  <si>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</si>
  <si>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</si>
  <si>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</si>
  <si>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</si>
  <si>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</si>
  <si>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</si>
  <si>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</si>
  <si>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</si>
  <si>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</si>
  <si>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</si>
  <si>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</si>
  <si>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</si>
  <si>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</si>
  <si>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</si>
  <si>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</si>
  <si>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</si>
  <si>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</si>
  <si>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</si>
  <si>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</si>
  <si>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</si>
  <si>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</si>
  <si>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</si>
  <si>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</si>
  <si>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</si>
  <si>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</si>
  <si>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</si>
  <si>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</si>
  <si>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</si>
  <si>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</si>
  <si>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</si>
  <si>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</si>
  <si>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</si>
  <si>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</si>
  <si>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</si>
  <si>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</si>
  <si>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</si>
  <si>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</si>
  <si>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</si>
  <si>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</si>
  <si>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</si>
  <si>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</si>
  <si>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</si>
  <si>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</si>
  <si>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</si>
  <si>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</si>
  <si>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</si>
  <si>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</si>
  <si>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</si>
  <si>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</si>
  <si>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</si>
  <si>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</si>
  <si>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</si>
  <si>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</si>
  <si>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</si>
  <si>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</si>
  <si>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</si>
  <si>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</si>
  <si>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</si>
  <si>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</si>
  <si>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</si>
  <si>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</si>
  <si>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</si>
  <si>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</si>
  <si>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</si>
  <si>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</si>
  <si>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</si>
  <si>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</si>
  <si>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</si>
  <si>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</si>
  <si>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</si>
  <si>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</si>
  <si>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</si>
  <si>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</si>
  <si>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</si>
  <si>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</si>
  <si>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</si>
  <si>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</si>
  <si>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</si>
  <si>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</si>
  <si>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</si>
  <si>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</si>
  <si>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</si>
  <si>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</si>
  <si>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</si>
  <si>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</si>
  <si>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</si>
  <si>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</si>
  <si>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</si>
  <si>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</si>
  <si>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</si>
  <si>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</si>
  <si>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</si>
  <si>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</si>
  <si>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</si>
  <si>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</si>
  <si>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</si>
  <si>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</si>
  <si>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</si>
  <si>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</si>
  <si>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</si>
  <si>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</si>
  <si>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</si>
  <si>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</si>
  <si>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</si>
  <si>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</si>
  <si>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</si>
  <si>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</si>
  <si>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</si>
  <si>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</si>
  <si>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</si>
  <si>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</si>
  <si>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</si>
  <si>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</si>
  <si>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</si>
  <si>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</si>
  <si>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</si>
  <si>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</si>
  <si>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</si>
  <si>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</si>
  <si>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</si>
  <si>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</si>
  <si>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</si>
  <si>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</si>
  <si>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</si>
  <si>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</si>
  <si>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</si>
  <si>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</si>
  <si>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</si>
  <si>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</si>
  <si>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</si>
  <si>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</si>
  <si>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</si>
  <si>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</si>
  <si>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</si>
  <si>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</si>
  <si>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</si>
  <si>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</si>
  <si>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</si>
  <si>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</si>
  <si>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</si>
  <si>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</si>
  <si>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</si>
  <si>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</si>
  <si>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</si>
  <si>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</si>
  <si>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</si>
  <si>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</si>
  <si>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</si>
  <si>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</si>
  <si>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</si>
  <si>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</si>
  <si>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</si>
  <si>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</si>
  <si>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</si>
  <si>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</si>
  <si>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</si>
  <si>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</si>
  <si>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</si>
  <si>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</si>
  <si>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</si>
  <si>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</si>
  <si>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</si>
  <si>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</si>
  <si>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</si>
  <si>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</si>
  <si>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</si>
  <si>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</si>
  <si>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</si>
  <si>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</si>
  <si>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</si>
  <si>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</si>
  <si>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</si>
  <si>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</si>
  <si>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</si>
  <si>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</si>
  <si>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</si>
  <si>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</si>
  <si>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</si>
  <si>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</si>
  <si>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</si>
  <si>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</si>
  <si>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</si>
  <si>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</si>
  <si>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</si>
  <si>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</si>
  <si>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</si>
  <si>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</si>
  <si>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</si>
  <si>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</si>
  <si>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</si>
  <si>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</si>
  <si>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</si>
  <si>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</si>
  <si>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</si>
  <si>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</si>
  <si>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</si>
  <si>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</si>
  <si>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</si>
  <si>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</si>
  <si>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</si>
  <si>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</si>
  <si>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</si>
  <si>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</si>
  <si>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</si>
  <si>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</si>
  <si>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</si>
  <si>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</si>
  <si>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</si>
  <si>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</si>
  <si>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</si>
  <si>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</si>
  <si>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</si>
  <si>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</si>
  <si>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</si>
  <si>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</si>
  <si>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</si>
  <si>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</si>
  <si>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</si>
  <si>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</si>
  <si>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</si>
  <si>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</si>
  <si>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</si>
  <si>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</si>
  <si>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</si>
  <si>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</si>
  <si>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</si>
  <si>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</si>
  <si>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</si>
  <si>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</si>
  <si>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</si>
  <si>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</si>
  <si>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</si>
  <si>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</si>
  <si>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</si>
  <si>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</si>
  <si>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</si>
  <si>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</si>
  <si>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</si>
  <si>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</si>
  <si>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</si>
  <si>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</si>
  <si>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</si>
  <si>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</si>
  <si>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</si>
  <si>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</si>
  <si>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</si>
  <si>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</si>
  <si>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</si>
  <si>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</si>
  <si>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</si>
  <si>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</si>
  <si>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</si>
  <si>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</si>
  <si>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</si>
  <si>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</si>
  <si>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</si>
  <si>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</si>
  <si>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</si>
  <si>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</si>
  <si>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</si>
  <si>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</si>
  <si>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</si>
  <si>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</si>
  <si>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</si>
  <si>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</si>
  <si>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</si>
  <si>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</si>
  <si>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</si>
  <si>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</si>
  <si>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</si>
  <si>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</si>
  <si>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</si>
  <si>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</si>
  <si>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</si>
  <si>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</si>
  <si>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</si>
  <si>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</si>
  <si>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</si>
  <si>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</si>
  <si>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</si>
  <si>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</si>
  <si>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</si>
  <si>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</si>
  <si>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</si>
  <si>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</si>
  <si>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</si>
  <si>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</si>
  <si>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</si>
  <si>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</si>
  <si>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</si>
  <si>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</si>
  <si>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</si>
  <si>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</si>
  <si>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</si>
  <si>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</si>
  <si>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</si>
  <si>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</si>
  <si>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</si>
  <si>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</si>
  <si>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</si>
  <si>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</si>
  <si>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</si>
  <si>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</si>
  <si>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</si>
  <si>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</si>
  <si>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</si>
  <si>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</si>
  <si>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</si>
  <si>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</si>
  <si>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</si>
  <si>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</si>
  <si>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</si>
  <si>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</si>
  <si>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</si>
  <si>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</si>
  <si>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</si>
  <si>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</si>
  <si>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</si>
  <si>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</si>
  <si>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</si>
  <si>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</si>
  <si>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</si>
  <si>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</si>
  <si>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</si>
  <si>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</si>
  <si>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</si>
  <si>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</si>
  <si>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</si>
  <si>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</si>
  <si>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</si>
  <si>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</si>
  <si>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</si>
  <si>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</si>
  <si>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</si>
  <si>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</si>
  <si>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</si>
  <si>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</si>
  <si>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</si>
  <si>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</si>
  <si>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</si>
  <si>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</si>
  <si>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</si>
  <si>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</si>
  <si>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</si>
  <si>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</si>
  <si>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</si>
  <si>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</si>
  <si>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</si>
  <si>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</si>
  <si>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</si>
  <si>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</si>
  <si>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</si>
  <si>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</si>
  <si>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</si>
  <si>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</si>
  <si>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</si>
  <si>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</si>
  <si>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</si>
  <si>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</si>
  <si>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</si>
  <si>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</si>
  <si>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</si>
  <si>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</si>
  <si>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</si>
  <si>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</si>
  <si>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</si>
  <si>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</si>
  <si>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</si>
  <si>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</si>
  <si>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</si>
  <si>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</si>
  <si>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</si>
  <si>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</si>
  <si>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</si>
  <si>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</si>
  <si>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</si>
  <si>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</si>
  <si>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</si>
  <si>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</si>
  <si>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</si>
  <si>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</si>
  <si>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</si>
  <si>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</si>
  <si>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</si>
  <si>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</si>
  <si>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</si>
  <si>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</si>
  <si>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</si>
  <si>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</si>
  <si>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</si>
  <si>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</si>
  <si>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</si>
  <si>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</si>
  <si>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</si>
  <si>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</si>
  <si>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</si>
  <si>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</si>
  <si>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</si>
  <si>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</si>
  <si>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</si>
  <si>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</si>
  <si>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</si>
  <si>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</si>
  <si>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</si>
  <si>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</si>
  <si>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</si>
  <si>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</si>
  <si>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</si>
  <si>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</si>
  <si>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</si>
  <si>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</si>
  <si>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</si>
  <si>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</si>
  <si>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</si>
  <si>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</si>
  <si>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</si>
  <si>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</si>
  <si>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</si>
  <si>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</si>
  <si>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</si>
  <si>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</si>
  <si>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</si>
  <si>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</si>
  <si>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</si>
  <si>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</si>
  <si>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</si>
  <si>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</si>
  <si>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</si>
  <si>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</si>
  <si>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</si>
  <si>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</si>
  <si>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</si>
  <si>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</si>
  <si>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</si>
  <si>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</si>
  <si>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</si>
  <si>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</si>
  <si>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</si>
  <si>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</si>
  <si>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</si>
  <si>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</si>
  <si>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</si>
  <si>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</si>
  <si>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</si>
  <si>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</si>
  <si>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</si>
  <si>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</si>
  <si>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</si>
  <si>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</si>
  <si>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</si>
  <si>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</si>
  <si>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</si>
  <si>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</si>
  <si>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</si>
  <si>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</si>
  <si>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</si>
  <si>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</si>
  <si>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</si>
  <si>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</si>
  <si>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</si>
  <si>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</si>
  <si>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</si>
  <si>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</si>
  <si>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</si>
  <si>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</si>
  <si>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</si>
  <si>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</si>
  <si>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</si>
  <si>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</si>
  <si>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</si>
  <si>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</si>
  <si>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</si>
  <si>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</si>
  <si>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</si>
  <si>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</si>
  <si>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</si>
  <si>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</si>
  <si>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</si>
  <si>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</si>
  <si>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</si>
  <si>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</si>
  <si>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</si>
  <si>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</si>
  <si>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</si>
  <si>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</si>
  <si>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</si>
  <si>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</si>
  <si>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</si>
  <si>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</si>
  <si>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</si>
  <si>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</si>
  <si>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</si>
  <si>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</si>
  <si>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</si>
  <si>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</si>
  <si>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</si>
  <si>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</si>
  <si>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</si>
  <si>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</si>
  <si>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</si>
  <si>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</si>
  <si>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</si>
  <si>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</si>
  <si>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</si>
  <si>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</si>
  <si>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</si>
  <si>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</si>
  <si>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</si>
  <si>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</si>
  <si>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</si>
  <si>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</si>
  <si>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</si>
  <si>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</si>
  <si>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</si>
  <si>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</si>
  <si>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</si>
  <si>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</si>
  <si>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</si>
  <si>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</si>
  <si>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</si>
  <si>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</si>
  <si>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</si>
  <si>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</si>
  <si>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</si>
  <si>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</si>
  <si>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</si>
  <si>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</si>
  <si>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</si>
  <si>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</si>
  <si>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</si>
  <si>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</si>
  <si>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</si>
  <si>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</si>
  <si>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</si>
  <si>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</si>
  <si>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</si>
  <si>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</si>
  <si>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</si>
  <si>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</si>
  <si>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</si>
  <si>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</si>
  <si>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</si>
  <si>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</si>
  <si>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</si>
  <si>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</si>
  <si>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</si>
  <si>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</si>
  <si>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</si>
  <si>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</si>
  <si>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</si>
  <si>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</si>
  <si>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</si>
  <si>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</si>
  <si>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</si>
  <si>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</si>
  <si>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</si>
  <si>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</si>
  <si>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</si>
  <si>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</si>
  <si>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</si>
  <si>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</si>
  <si>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</si>
  <si>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</si>
  <si>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</si>
  <si>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</si>
  <si>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</si>
  <si>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</si>
  <si>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</si>
  <si>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</si>
  <si>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</si>
  <si>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</si>
  <si>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</si>
  <si>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</si>
  <si>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</si>
  <si>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</si>
  <si>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</si>
  <si>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</si>
  <si>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</si>
  <si>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</si>
  <si>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</si>
  <si>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</si>
  <si>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</si>
  <si>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</si>
  <si>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</si>
  <si>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</si>
  <si>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</si>
  <si>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</si>
  <si>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</si>
  <si>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</si>
  <si>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</si>
  <si>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</si>
  <si>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</si>
  <si>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</si>
  <si>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</si>
  <si>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</si>
  <si>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</si>
  <si>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</si>
  <si>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</si>
  <si>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</si>
  <si>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</si>
  <si>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</si>
  <si>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</si>
  <si>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</si>
  <si>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</si>
  <si>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</si>
  <si>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</si>
  <si>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</si>
  <si>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</si>
  <si>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</si>
  <si>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</si>
  <si>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</si>
  <si>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</si>
  <si>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</si>
  <si>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</si>
  <si>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</si>
  <si>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</si>
  <si>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</si>
  <si>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</si>
  <si>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</si>
  <si>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</si>
  <si>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</si>
  <si>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</si>
  <si>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</si>
  <si>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</si>
  <si>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</si>
  <si>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</si>
  <si>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</si>
  <si>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</si>
  <si>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</si>
  <si>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</si>
  <si>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</si>
  <si>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</si>
  <si>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</si>
  <si>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</si>
  <si>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</si>
  <si>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</si>
  <si>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</si>
  <si>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</si>
  <si>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</si>
  <si>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</si>
  <si>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</si>
  <si>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</si>
  <si>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</si>
  <si>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</si>
  <si>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</si>
  <si>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</si>
  <si>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</si>
  <si>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</si>
  <si>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</si>
  <si>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</si>
  <si>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</si>
  <si>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</si>
  <si>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</si>
  <si>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</si>
  <si>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</si>
  <si>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</si>
  <si>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</si>
  <si>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</si>
  <si>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</si>
  <si>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</si>
  <si>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</si>
  <si>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</si>
  <si>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</si>
  <si>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</si>
  <si>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</si>
  <si>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</si>
  <si>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</si>
  <si>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</si>
  <si>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</si>
  <si>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</si>
  <si>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</si>
  <si>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</si>
  <si>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</si>
  <si>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</si>
  <si>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</si>
  <si>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</si>
  <si>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</si>
  <si>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</si>
  <si>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</si>
  <si>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</si>
  <si>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</si>
  <si>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</si>
  <si>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</si>
  <si>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</si>
  <si>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</si>
  <si>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</si>
  <si>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</si>
  <si>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</si>
  <si>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</si>
  <si>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</si>
  <si>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</si>
  <si>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</si>
  <si>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</si>
  <si>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</si>
  <si>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</si>
  <si>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</si>
  <si>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</si>
  <si>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</si>
  <si>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</si>
  <si>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</si>
  <si>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</si>
  <si>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</si>
  <si>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</si>
  <si>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</si>
  <si>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</si>
  <si>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</si>
  <si>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</si>
  <si>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</si>
  <si>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</si>
  <si>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</si>
  <si>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</si>
  <si>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</si>
  <si>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</si>
  <si>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</si>
  <si>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</si>
  <si>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</si>
  <si>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</si>
  <si>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</si>
  <si>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</si>
  <si>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</si>
  <si>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</si>
  <si>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</si>
  <si>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</si>
  <si>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</si>
  <si>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</si>
  <si>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</si>
  <si>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</si>
  <si>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</si>
  <si>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</si>
  <si>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</si>
  <si>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</si>
  <si>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</si>
  <si>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</si>
  <si>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</si>
  <si>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</si>
  <si>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</si>
  <si>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</si>
  <si>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</si>
  <si>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</si>
  <si>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</si>
  <si>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</si>
  <si>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</si>
  <si>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</si>
  <si>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</si>
  <si>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</si>
  <si>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</si>
  <si>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</si>
  <si>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</si>
  <si>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</si>
  <si>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</si>
  <si>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</si>
  <si>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</si>
  <si>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</si>
  <si>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</si>
  <si>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</si>
  <si>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</si>
  <si>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</si>
  <si>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</si>
  <si>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</si>
  <si>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</si>
  <si>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</si>
  <si>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</si>
  <si>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</si>
  <si>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</si>
  <si>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</si>
  <si>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</si>
  <si>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</si>
  <si>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</si>
  <si>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</si>
  <si>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</si>
  <si>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</si>
  <si>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</si>
  <si>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</si>
  <si>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</si>
  <si>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</si>
  <si>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</si>
  <si>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</si>
  <si>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</si>
  <si>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</si>
  <si>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</si>
  <si>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</si>
  <si>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</si>
  <si>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</si>
  <si>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</si>
  <si>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</si>
  <si>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</si>
  <si>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</si>
  <si>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</si>
  <si>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</si>
  <si>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</si>
  <si>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</si>
  <si>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</si>
  <si>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</si>
  <si>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</si>
  <si>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</si>
  <si>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</si>
  <si>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</si>
  <si>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</si>
  <si>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</si>
  <si>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</si>
  <si>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</si>
  <si>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</si>
  <si>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</si>
  <si>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</si>
  <si>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</si>
  <si>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</si>
  <si>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</si>
  <si>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</si>
  <si>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</si>
  <si>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</si>
  <si>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</si>
  <si>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</si>
  <si>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</si>
  <si>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</si>
  <si>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</si>
  <si>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</si>
  <si>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</si>
  <si>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</si>
  <si>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</si>
  <si>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</si>
  <si>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</si>
  <si>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</si>
  <si>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</si>
  <si>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</si>
  <si>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</si>
  <si>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</si>
  <si>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</si>
  <si>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</si>
  <si>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</si>
  <si>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</si>
  <si>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</si>
  <si>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</si>
  <si>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</si>
  <si>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</si>
  <si>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</si>
  <si>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</si>
  <si>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</si>
  <si>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</si>
  <si>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</si>
  <si>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</si>
  <si>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</si>
  <si>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</si>
  <si>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</si>
  <si>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</si>
  <si>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</si>
  <si>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</si>
  <si>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</si>
  <si>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</si>
  <si>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</si>
  <si>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</si>
  <si>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</si>
  <si>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</si>
  <si>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</si>
  <si>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</si>
  <si>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</si>
  <si>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</si>
  <si>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</si>
  <si>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</si>
  <si>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</si>
  <si>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</si>
  <si>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</si>
  <si>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</si>
  <si>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</si>
  <si>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</si>
  <si>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</si>
  <si>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</si>
  <si>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</si>
  <si>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</si>
  <si>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</si>
  <si>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</si>
  <si>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</si>
  <si>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</si>
  <si>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</si>
  <si>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</si>
  <si>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</si>
  <si>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</si>
  <si>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</si>
  <si>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</si>
  <si>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</si>
  <si>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</si>
  <si>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</si>
  <si>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</si>
  <si>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</si>
  <si>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</si>
  <si>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</si>
  <si>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</si>
  <si>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</si>
  <si>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</si>
  <si>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</si>
  <si>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</si>
  <si>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</si>
  <si>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</si>
  <si>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</si>
  <si>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</si>
  <si>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</si>
  <si>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</si>
  <si>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</si>
  <si>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</si>
  <si>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</si>
  <si>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</si>
  <si>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</si>
  <si>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</si>
  <si>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</si>
  <si>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</si>
  <si>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</si>
  <si>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</si>
  <si>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</si>
  <si>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</si>
  <si>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</si>
  <si>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</si>
  <si>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</si>
  <si>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</si>
  <si>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</si>
  <si>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</si>
  <si>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</si>
  <si>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</si>
  <si>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</si>
  <si>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</si>
  <si>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</si>
  <si>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</si>
  <si>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</si>
  <si>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</si>
  <si>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</si>
  <si>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</si>
  <si>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</si>
  <si>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</si>
  <si>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</si>
  <si>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</si>
  <si>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</si>
  <si>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</si>
  <si>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</si>
  <si>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</si>
  <si>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</si>
  <si>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</si>
  <si>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</si>
  <si>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</si>
  <si>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</si>
  <si>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</si>
  <si>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</si>
  <si>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</si>
  <si>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</si>
  <si>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</si>
  <si>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</si>
  <si>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</si>
  <si>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</si>
  <si>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</si>
  <si>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</si>
  <si>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</si>
  <si>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</si>
  <si>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</si>
  <si>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</si>
  <si>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</si>
  <si>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</si>
  <si>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</si>
  <si>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</si>
  <si>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</si>
  <si>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</si>
  <si>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</si>
  <si>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</si>
  <si>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</si>
  <si>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</si>
  <si>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</si>
  <si>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</si>
  <si>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</si>
  <si>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</si>
  <si>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</si>
  <si>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</si>
  <si>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</si>
  <si>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</si>
  <si>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</si>
  <si>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</si>
  <si>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</si>
  <si>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</si>
  <si>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</si>
  <si>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</si>
  <si>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</si>
  <si>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</si>
  <si>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</si>
  <si>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</si>
  <si>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</si>
  <si>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</si>
  <si>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</si>
  <si>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</si>
  <si>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</si>
  <si>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</si>
  <si>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</si>
  <si>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</si>
  <si>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</si>
  <si>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</si>
  <si>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</si>
  <si>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</si>
  <si>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</si>
  <si>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</si>
  <si>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</si>
  <si>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</si>
  <si>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</si>
  <si>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</si>
  <si>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</si>
  <si>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</si>
  <si>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</si>
  <si>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</si>
  <si>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</si>
  <si>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</si>
  <si>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</si>
  <si>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</si>
  <si>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</si>
  <si>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</si>
  <si>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</si>
  <si>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</si>
  <si>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</si>
  <si>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</si>
  <si>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</si>
  <si>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</si>
  <si>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</si>
  <si>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</si>
  <si>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</si>
  <si>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</si>
  <si>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</si>
  <si>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</si>
  <si>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</si>
  <si>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</si>
  <si>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</si>
  <si>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</si>
  <si>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</si>
  <si>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</si>
  <si>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</si>
  <si>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</si>
  <si>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</si>
  <si>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</si>
  <si>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</si>
  <si>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</si>
  <si>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</si>
  <si>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</si>
  <si>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</si>
  <si>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</si>
  <si>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</si>
  <si>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</si>
  <si>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</si>
  <si>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</si>
  <si>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</si>
  <si>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</si>
  <si>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</si>
  <si>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</si>
  <si>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</si>
  <si>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</si>
  <si>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</si>
  <si>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</si>
  <si>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</si>
  <si>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</si>
  <si>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</si>
  <si>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</si>
  <si>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</si>
  <si>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</si>
  <si>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</si>
  <si>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</si>
  <si>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</si>
  <si>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</si>
  <si>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</si>
  <si>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</si>
  <si>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</si>
  <si>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</si>
  <si>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</si>
  <si>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</si>
  <si>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</si>
  <si>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</si>
  <si>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</si>
  <si>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</si>
  <si>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</si>
  <si>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</si>
  <si>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</si>
  <si>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</si>
  <si>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</si>
  <si>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</si>
  <si>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</si>
  <si>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</si>
  <si>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</si>
  <si>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</si>
  <si>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</si>
  <si>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</si>
  <si>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</si>
  <si>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</si>
  <si>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</si>
  <si>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</si>
  <si>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</si>
  <si>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</si>
  <si>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</si>
  <si>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</si>
  <si>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</si>
  <si>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</si>
  <si>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</si>
  <si>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</si>
  <si>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</si>
  <si>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</si>
  <si>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</si>
  <si>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</si>
  <si>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</si>
  <si>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</si>
  <si>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</si>
  <si>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</si>
  <si>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</si>
  <si>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</si>
  <si>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</si>
  <si>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</si>
  <si>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</si>
  <si>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</si>
  <si>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</si>
  <si>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</si>
  <si>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</si>
  <si>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</si>
  <si>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</si>
  <si>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</si>
  <si>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</si>
  <si>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</si>
  <si>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</si>
  <si>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</si>
  <si>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</si>
  <si>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</si>
  <si>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</si>
  <si>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</si>
  <si>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</si>
  <si>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</si>
  <si>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</si>
  <si>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</si>
  <si>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</si>
  <si>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</si>
  <si>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</si>
  <si>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</si>
  <si>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</si>
  <si>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</si>
  <si>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</si>
  <si>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</si>
  <si>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</si>
  <si>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</si>
  <si>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</si>
  <si>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</si>
  <si>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</si>
  <si>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</si>
  <si>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</si>
  <si>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</si>
  <si>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</si>
  <si>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</si>
  <si>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</si>
  <si>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</si>
  <si>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</si>
  <si>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</si>
  <si>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</si>
  <si>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</si>
  <si>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</si>
  <si>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</si>
  <si>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</si>
  <si>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</si>
  <si>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</si>
  <si>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</si>
  <si>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</si>
  <si>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</si>
  <si>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</si>
  <si>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</si>
  <si>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</si>
  <si>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</si>
  <si>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</si>
  <si>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</si>
  <si>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</si>
  <si>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</si>
  <si>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</si>
  <si>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</si>
  <si>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</si>
  <si>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</si>
  <si>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</si>
  <si>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</si>
  <si>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</si>
  <si>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</si>
  <si>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</si>
  <si>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</si>
  <si>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</si>
  <si>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</si>
  <si>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</si>
  <si>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</si>
  <si>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</si>
  <si>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</si>
  <si>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</si>
  <si>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</si>
  <si>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</si>
  <si>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</si>
  <si>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</si>
  <si>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</si>
  <si>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</si>
  <si>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</si>
  <si>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</si>
  <si>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</si>
  <si>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</si>
  <si>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</si>
  <si>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</si>
  <si>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</si>
  <si>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</si>
  <si>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</si>
  <si>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</si>
  <si>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</si>
  <si>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</si>
  <si>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</si>
  <si>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</si>
  <si>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</si>
  <si>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</si>
  <si>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</si>
  <si>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</si>
  <si>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</si>
  <si>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</si>
  <si>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</si>
  <si>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</si>
  <si>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</si>
  <si>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</si>
  <si>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</si>
  <si>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</si>
  <si>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</si>
  <si>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</si>
  <si>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</si>
  <si>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</si>
  <si>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</si>
  <si>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</si>
  <si>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</si>
  <si>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</si>
  <si>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</si>
  <si>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</si>
  <si>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</si>
  <si>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</si>
  <si>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</si>
  <si>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</si>
  <si>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</si>
  <si>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</si>
  <si>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</si>
  <si>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</si>
  <si>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</si>
  <si>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</si>
  <si>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</si>
  <si>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</si>
  <si>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</si>
  <si>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</si>
  <si>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</si>
  <si>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</si>
  <si>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</si>
  <si>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</si>
  <si>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</si>
  <si>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</si>
  <si>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</si>
  <si>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</si>
  <si>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</si>
  <si>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</si>
  <si>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</si>
  <si>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</si>
  <si>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</si>
  <si>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</si>
  <si>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</si>
  <si>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</si>
  <si>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</si>
  <si>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</si>
  <si>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</si>
  <si>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</si>
  <si>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</si>
  <si>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</si>
  <si>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</si>
  <si>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</si>
  <si>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</si>
  <si>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</si>
  <si>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</si>
  <si>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</si>
  <si>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</si>
  <si>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</si>
  <si>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</si>
  <si>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</si>
  <si>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</si>
  <si>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</si>
  <si>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</si>
  <si>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</si>
  <si>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</si>
  <si>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</si>
  <si>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</si>
  <si>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</si>
  <si>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</si>
  <si>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</si>
  <si>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</si>
  <si>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</si>
  <si>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</si>
  <si>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</si>
  <si>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</si>
  <si>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</si>
  <si>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</si>
  <si>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</si>
  <si>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</si>
  <si>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</si>
  <si>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</si>
  <si>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</si>
  <si>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</si>
  <si>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</si>
  <si>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</si>
  <si>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</si>
  <si>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</si>
  <si>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</si>
  <si>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</si>
  <si>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</si>
  <si>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</si>
  <si>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</si>
  <si>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</si>
  <si>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</si>
  <si>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</si>
  <si>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</si>
  <si>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</si>
  <si>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</si>
  <si>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</si>
  <si>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</si>
  <si>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</si>
  <si>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</si>
  <si>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</si>
  <si>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</si>
  <si>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</si>
  <si>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</si>
  <si>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</si>
  <si>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</si>
  <si>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</si>
  <si>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</si>
  <si>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</si>
  <si>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</si>
  <si>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</si>
  <si>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</si>
  <si>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</si>
  <si>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</si>
  <si>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</si>
  <si>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</si>
  <si>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</si>
  <si>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</si>
  <si>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</si>
  <si>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</si>
  <si>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</si>
  <si>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</si>
  <si>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</si>
  <si>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</si>
  <si>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</si>
  <si>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</si>
  <si>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</si>
  <si>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</si>
  <si>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</si>
  <si>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</si>
  <si>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</si>
  <si>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</si>
  <si>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</si>
  <si>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</si>
  <si>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</si>
  <si>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</si>
  <si>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</si>
  <si>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</si>
  <si>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</si>
  <si>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</si>
  <si>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</si>
  <si>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</si>
  <si>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</si>
  <si>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</si>
  <si>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</si>
  <si>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</si>
  <si>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</si>
  <si>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</si>
  <si>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</si>
  <si>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</si>
  <si>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</si>
  <si>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</si>
  <si>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</si>
  <si>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</si>
  <si>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</si>
  <si>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</si>
  <si>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</si>
  <si>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</si>
  <si>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</si>
  <si>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</si>
  <si>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</si>
  <si>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</si>
  <si>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</si>
  <si>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</si>
  <si>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</si>
  <si>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</si>
  <si>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</si>
  <si>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</si>
  <si>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</si>
  <si>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</si>
  <si>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</si>
  <si>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</si>
  <si>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</si>
  <si>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</si>
  <si>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</si>
  <si>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</si>
  <si>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</si>
  <si>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</si>
  <si>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</si>
  <si>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</si>
  <si>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</si>
  <si>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</si>
  <si>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</si>
  <si>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</si>
  <si>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</si>
  <si>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</si>
  <si>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</si>
  <si>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</si>
  <si>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</si>
  <si>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</si>
  <si>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</si>
  <si>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</si>
  <si>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</si>
  <si>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</si>
  <si>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</si>
  <si>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</si>
  <si>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</si>
  <si>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</si>
  <si>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</si>
  <si>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</si>
  <si>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</si>
  <si>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</si>
  <si>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</si>
  <si>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</si>
  <si>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</si>
  <si>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</si>
  <si>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</si>
  <si>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</si>
  <si>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</si>
  <si>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</si>
  <si>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</si>
  <si>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</si>
  <si>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</si>
  <si>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</si>
  <si>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</si>
  <si>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</si>
  <si>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</si>
  <si>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</si>
  <si>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</si>
  <si>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</si>
  <si>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</si>
  <si>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</si>
  <si>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</si>
  <si>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</si>
  <si>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</si>
  <si>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</si>
  <si>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</si>
  <si>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</si>
  <si>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</si>
  <si>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</si>
  <si>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</si>
  <si>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</si>
  <si>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</si>
  <si>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</si>
  <si>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</si>
  <si>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</si>
  <si>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</si>
  <si>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</si>
  <si>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</si>
  <si>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</si>
  <si>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</si>
  <si>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</si>
  <si>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</si>
  <si>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</si>
  <si>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</si>
  <si>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</si>
  <si>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</si>
  <si>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</si>
  <si>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</si>
  <si>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</si>
  <si>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</si>
  <si>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</si>
  <si>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</si>
  <si>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</si>
  <si>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</si>
  <si>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</si>
  <si>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</si>
  <si>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</si>
  <si>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</si>
  <si>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</si>
  <si>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</si>
  <si>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</si>
  <si>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</si>
  <si>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</si>
  <si>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</si>
  <si>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</si>
  <si>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</si>
  <si>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</si>
  <si>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</si>
  <si>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</si>
  <si>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</si>
  <si>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</si>
  <si>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</si>
  <si>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</si>
  <si>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</si>
  <si>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</si>
  <si>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</si>
  <si>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</si>
  <si>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</si>
  <si>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</si>
  <si>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</si>
  <si>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</si>
  <si>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</si>
  <si>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</si>
  <si>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</si>
  <si>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</si>
  <si>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</si>
  <si>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</si>
  <si>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</si>
  <si>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</si>
  <si>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</si>
  <si>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</si>
  <si>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</si>
  <si>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</si>
  <si>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</si>
  <si>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</si>
  <si>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</si>
  <si>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</si>
  <si>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</si>
  <si>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</si>
  <si>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</si>
  <si>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</si>
  <si>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</si>
  <si>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</si>
  <si>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</si>
  <si>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</si>
  <si>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</si>
  <si>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</si>
  <si>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</si>
  <si>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</si>
  <si>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</si>
  <si>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</si>
  <si>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</si>
  <si>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</si>
  <si>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</si>
  <si>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</si>
  <si>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</si>
  <si>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</si>
  <si>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</si>
  <si>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</si>
  <si>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</si>
  <si>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</si>
  <si>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</si>
  <si>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</si>
  <si>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</si>
  <si>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</si>
  <si>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</si>
  <si>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</si>
  <si>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</si>
  <si>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</si>
  <si>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</si>
  <si>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</si>
  <si>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</si>
  <si>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</si>
  <si>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</si>
  <si>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</si>
  <si>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</si>
  <si>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</si>
  <si>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</si>
  <si>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</si>
  <si>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</si>
  <si>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</si>
  <si>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</si>
  <si>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</si>
  <si>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</si>
  <si>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</si>
  <si>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</si>
  <si>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</si>
  <si>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</si>
  <si>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</si>
  <si>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</si>
  <si>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</si>
  <si>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</si>
  <si>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</si>
  <si>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</si>
  <si>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</si>
  <si>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</si>
  <si>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</si>
  <si>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</si>
  <si>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</si>
  <si>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</si>
  <si>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</si>
  <si>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</si>
  <si>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</si>
  <si>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</si>
  <si>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</si>
  <si>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</si>
  <si>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</si>
  <si>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</si>
  <si>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</si>
  <si>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</si>
  <si>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</si>
  <si>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</si>
  <si>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</si>
  <si>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</si>
  <si>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</si>
  <si>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</si>
  <si>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</si>
  <si>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</si>
  <si>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</si>
  <si>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</si>
  <si>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</si>
  <si>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</si>
  <si>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</si>
  <si>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</si>
  <si>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</si>
  <si>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</si>
  <si>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</si>
  <si>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</si>
  <si>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</si>
  <si>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</si>
  <si>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</si>
  <si>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</si>
  <si>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</si>
  <si>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</si>
  <si>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</si>
  <si>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</si>
  <si>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</si>
  <si>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</si>
  <si>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</si>
  <si>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</si>
  <si>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</si>
  <si>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</si>
  <si>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</si>
  <si>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</si>
  <si>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</si>
  <si>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</si>
  <si>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</si>
  <si>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</si>
  <si>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</si>
  <si>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</si>
  <si>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</si>
  <si>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</si>
  <si>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</si>
  <si>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</si>
  <si>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</si>
  <si>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</si>
  <si>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</si>
  <si>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</si>
  <si>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</si>
  <si>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</si>
  <si>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</si>
  <si>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</si>
  <si>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</si>
  <si>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</si>
  <si>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</si>
  <si>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</si>
  <si>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</si>
  <si>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</si>
  <si>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</si>
  <si>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</si>
  <si>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</si>
  <si>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</si>
  <si>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</si>
  <si>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</si>
  <si>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</si>
  <si>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</si>
  <si>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</si>
  <si>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</si>
  <si>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</si>
  <si>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</si>
  <si>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</si>
  <si>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</si>
  <si>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</si>
  <si>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</si>
  <si>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</si>
  <si>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</si>
  <si>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</si>
  <si>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</si>
  <si>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</si>
  <si>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</si>
  <si>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</si>
  <si>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</si>
  <si>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</si>
  <si>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</si>
  <si>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</si>
  <si>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</si>
  <si>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</si>
  <si>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</si>
  <si>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</si>
  <si>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</si>
  <si>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</si>
  <si>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</si>
  <si>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</si>
  <si>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</si>
  <si>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</si>
  <si>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</si>
  <si>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</si>
  <si>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</si>
  <si>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</si>
  <si>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</si>
  <si>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</si>
  <si>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</si>
  <si>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</si>
  <si>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</si>
  <si>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</si>
  <si>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</si>
  <si>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</si>
  <si>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</si>
  <si>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</si>
  <si>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</si>
  <si>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</si>
  <si>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</si>
  <si>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</si>
  <si>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</si>
  <si>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</si>
  <si>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</si>
  <si>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</si>
  <si>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</si>
  <si>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</si>
  <si>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</si>
  <si>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</si>
  <si>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</si>
  <si>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</si>
  <si>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</si>
  <si>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</si>
  <si>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</si>
  <si>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</si>
  <si>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</si>
  <si>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</si>
  <si>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</si>
  <si>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</si>
  <si>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</si>
  <si>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</si>
  <si>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</si>
  <si>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</si>
  <si>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</si>
  <si>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</si>
  <si>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</si>
  <si>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</si>
  <si>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</si>
  <si>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</si>
  <si>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</si>
  <si>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</si>
  <si>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</si>
  <si>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</si>
  <si>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</si>
  <si>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</si>
  <si>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</si>
  <si>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</si>
  <si>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</si>
  <si>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</si>
  <si>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</si>
  <si>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</si>
  <si>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</si>
  <si>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</si>
  <si>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</si>
  <si>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</si>
  <si>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</si>
  <si>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</si>
  <si>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</si>
  <si>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</si>
  <si>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</si>
  <si>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</si>
  <si>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</si>
  <si>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</si>
  <si>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</si>
  <si>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</si>
  <si>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</si>
  <si>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</si>
  <si>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</si>
  <si>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</si>
  <si>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</si>
  <si>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</si>
  <si>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</si>
  <si>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</si>
  <si>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</si>
  <si>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</si>
  <si>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</si>
  <si>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</si>
  <si>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</si>
  <si>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</si>
  <si>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</si>
  <si>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</si>
  <si>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</si>
  <si>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</si>
  <si>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</si>
  <si>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</si>
  <si>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</si>
  <si>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</si>
  <si>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</si>
  <si>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</si>
  <si>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</si>
  <si>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</si>
  <si>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</si>
  <si>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</si>
  <si>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</si>
  <si>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</si>
  <si>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</si>
  <si>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</si>
  <si>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</si>
  <si>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</si>
  <si>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</si>
  <si>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</si>
  <si>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</si>
  <si>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</si>
  <si>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</si>
  <si>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</si>
  <si>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</si>
  <si>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</si>
  <si>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</si>
  <si>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</si>
  <si>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</si>
  <si>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</si>
  <si>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</si>
  <si>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</si>
  <si>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</si>
  <si>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</si>
  <si>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</si>
  <si>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</si>
  <si>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</si>
  <si>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</si>
  <si>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</si>
  <si>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</si>
  <si>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</si>
  <si>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</si>
  <si>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</si>
  <si>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</si>
  <si>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</si>
  <si>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</si>
  <si>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</si>
  <si>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</si>
  <si>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</si>
  <si>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</si>
  <si>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</si>
  <si>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</si>
  <si>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</si>
  <si>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</si>
  <si>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</si>
  <si>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</si>
  <si>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</si>
  <si>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</si>
  <si>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</si>
  <si>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</si>
  <si>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</si>
  <si>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</si>
  <si>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</si>
  <si>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</si>
  <si>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</si>
  <si>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</si>
  <si>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</si>
  <si>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</si>
  <si>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</si>
  <si>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</si>
  <si>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</si>
  <si>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</si>
  <si>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</si>
  <si>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</si>
  <si>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</si>
  <si>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</si>
  <si>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</si>
  <si>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</si>
  <si>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</si>
  <si>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</si>
  <si>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</si>
  <si>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</si>
  <si>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</si>
  <si>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</si>
  <si>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</si>
  <si>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</si>
  <si>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</si>
  <si>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</si>
  <si>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</si>
  <si>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</si>
  <si>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</si>
  <si>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</si>
  <si>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</si>
  <si>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</si>
  <si>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</si>
  <si>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</si>
  <si>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</si>
  <si>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</si>
  <si>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</si>
  <si>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</si>
  <si>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</si>
  <si>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</si>
  <si>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</si>
  <si>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</si>
  <si>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</si>
  <si>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</si>
  <si>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</si>
  <si>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</si>
  <si>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</si>
  <si>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</si>
  <si>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</si>
  <si>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</si>
  <si>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</si>
  <si>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</si>
  <si>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</si>
  <si>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</si>
  <si>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</si>
  <si>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</si>
  <si>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</si>
  <si>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</si>
  <si>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</si>
  <si>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</si>
  <si>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</si>
  <si>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</si>
  <si>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</si>
  <si>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</si>
  <si>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</si>
  <si>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</si>
  <si>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</si>
  <si>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</si>
  <si>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</si>
  <si>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</si>
  <si>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</si>
  <si>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</si>
  <si>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</si>
  <si>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</si>
  <si>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</si>
  <si>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</si>
  <si>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</si>
  <si>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</si>
  <si>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</si>
  <si>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</si>
  <si>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</si>
  <si>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</si>
  <si>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</si>
  <si>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</si>
  <si>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</si>
  <si>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</si>
  <si>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</si>
  <si>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</si>
  <si>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</si>
  <si>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</si>
  <si>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</si>
  <si>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</si>
  <si>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</si>
  <si>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</si>
  <si>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</si>
  <si>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</si>
  <si>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</si>
  <si>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</si>
  <si>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</si>
  <si>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</si>
  <si>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</si>
  <si>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</si>
  <si>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</si>
  <si>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</si>
  <si>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</si>
  <si>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</si>
  <si>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</si>
  <si>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</si>
  <si>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</si>
  <si>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</si>
  <si>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</si>
  <si>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</si>
  <si>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</si>
  <si>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</si>
  <si>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</si>
  <si>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</si>
  <si>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</si>
  <si>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</si>
  <si>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</si>
  <si>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</si>
  <si>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</si>
  <si>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</si>
  <si>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</si>
  <si>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</si>
  <si>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</si>
  <si>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</si>
  <si>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</si>
  <si>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</si>
  <si>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</si>
  <si>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</si>
  <si>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</si>
  <si>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</si>
  <si>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</si>
  <si>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</si>
  <si>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</si>
  <si>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</si>
  <si>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</si>
  <si>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</si>
  <si>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</si>
  <si>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</si>
  <si>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</si>
  <si>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</si>
  <si>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</si>
  <si>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</si>
  <si>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</si>
  <si>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</si>
  <si>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</si>
  <si>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</si>
  <si>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</si>
  <si>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</si>
  <si>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</si>
  <si>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</si>
  <si>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</si>
  <si>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</si>
  <si>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</si>
  <si>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</si>
  <si>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</si>
  <si>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</si>
  <si>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</si>
  <si>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</si>
  <si>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</si>
  <si>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</si>
  <si>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</si>
  <si>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</si>
  <si>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</si>
  <si>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</si>
  <si>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</si>
  <si>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</si>
  <si>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</si>
  <si>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</si>
  <si>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</si>
  <si>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</si>
  <si>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</si>
  <si>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</si>
  <si>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</si>
  <si>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</si>
  <si>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</si>
  <si>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</si>
  <si>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</si>
  <si>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</si>
  <si>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</si>
  <si>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</si>
  <si>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</si>
  <si>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</si>
  <si>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</si>
  <si>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</si>
  <si>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</si>
  <si>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</si>
  <si>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</si>
  <si>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</si>
  <si>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</si>
  <si>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</si>
  <si>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</si>
  <si>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</si>
  <si>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</si>
  <si>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</si>
  <si>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</si>
  <si>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</si>
  <si>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</si>
  <si>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</si>
  <si>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</si>
  <si>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</si>
  <si>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</si>
  <si>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</si>
  <si>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</si>
  <si>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</si>
  <si>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</si>
  <si>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</si>
  <si>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</si>
  <si>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</si>
  <si>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</si>
  <si>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</si>
  <si>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</si>
  <si>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</si>
  <si>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</si>
  <si>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</si>
  <si>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</si>
  <si>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</si>
  <si>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</si>
  <si>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</si>
  <si>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</si>
  <si>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</si>
  <si>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</si>
  <si>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</si>
  <si>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</si>
  <si>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</si>
  <si>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</si>
  <si>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</si>
  <si>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</si>
  <si>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</si>
  <si>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</si>
  <si>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</si>
  <si>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</si>
  <si>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</si>
  <si>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</si>
  <si>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</si>
  <si>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</si>
  <si>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</si>
  <si>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</si>
  <si>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</si>
  <si>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</si>
  <si>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</si>
  <si>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</si>
  <si>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</si>
  <si>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</si>
  <si>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</si>
  <si>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</si>
  <si>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</si>
  <si>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</si>
  <si>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</si>
  <si>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</si>
  <si>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</si>
  <si>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</si>
  <si>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</si>
  <si>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</si>
  <si>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</si>
  <si>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</si>
  <si>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</si>
  <si>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</si>
  <si>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</si>
  <si>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</si>
  <si>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</si>
  <si>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</si>
  <si>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</si>
  <si>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</si>
  <si>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</si>
  <si>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</si>
  <si>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</si>
  <si>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</si>
  <si>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</si>
  <si>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</si>
  <si>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</si>
  <si>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</si>
  <si>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</si>
  <si>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</si>
  <si>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</si>
  <si>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</si>
  <si>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</si>
  <si>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</si>
  <si>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</si>
  <si>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</si>
  <si>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</si>
  <si>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</si>
  <si>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</si>
  <si>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</si>
  <si>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</si>
  <si>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</si>
  <si>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</si>
  <si>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</si>
  <si>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</si>
  <si>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</si>
  <si>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</si>
  <si>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</si>
  <si>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</si>
  <si>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</si>
  <si>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</si>
  <si>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</si>
  <si>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</si>
  <si>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</si>
  <si>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</si>
  <si>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</si>
  <si>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</si>
  <si>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</si>
  <si>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</si>
  <si>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</si>
  <si>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</si>
  <si>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</si>
  <si>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</si>
  <si>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</si>
  <si>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</si>
  <si>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</si>
  <si>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</si>
  <si>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</si>
  <si>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</si>
  <si>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</si>
  <si>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</si>
  <si>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</si>
  <si>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</si>
  <si>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</si>
  <si>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</si>
  <si>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</si>
  <si>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</si>
  <si>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</si>
  <si>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</si>
  <si>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</si>
  <si>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</si>
  <si>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</si>
  <si>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</si>
  <si>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</si>
  <si>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</si>
  <si>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</si>
  <si>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</si>
  <si>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</si>
  <si>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</si>
  <si>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</si>
  <si>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</si>
  <si>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</si>
  <si>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</si>
  <si>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</si>
  <si>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</si>
  <si>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</si>
  <si>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</si>
  <si>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</si>
  <si>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</si>
  <si>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</si>
  <si>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</si>
  <si>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</si>
  <si>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</si>
  <si>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</si>
  <si>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</si>
  <si>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</si>
  <si>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</si>
  <si>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</si>
  <si>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</si>
  <si>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</si>
  <si>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</si>
  <si>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</si>
  <si>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</si>
  <si>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</si>
  <si>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</si>
  <si>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</si>
  <si>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</si>
  <si>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</si>
  <si>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</si>
  <si>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</si>
  <si>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</si>
  <si>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</si>
  <si>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</si>
  <si>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</si>
  <si>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</si>
  <si>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</si>
  <si>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</si>
  <si>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</si>
  <si>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</si>
  <si>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</si>
  <si>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</si>
  <si>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</si>
  <si>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</si>
  <si>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</si>
  <si>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</si>
  <si>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</si>
  <si>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</si>
  <si>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</si>
  <si>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</si>
  <si>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</si>
  <si>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</si>
  <si>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</si>
  <si>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</si>
  <si>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</si>
  <si>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</si>
  <si>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</si>
  <si>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</si>
  <si>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</si>
  <si>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</si>
  <si>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</si>
  <si>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</si>
  <si>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</si>
  <si>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</si>
  <si>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</si>
  <si>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</si>
  <si>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</si>
  <si>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</si>
  <si>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</si>
  <si>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</si>
  <si>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</si>
  <si>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</si>
  <si>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</si>
  <si>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</si>
  <si>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</si>
  <si>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</si>
  <si>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</si>
  <si>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</si>
  <si>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</si>
  <si>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</si>
  <si>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</si>
  <si>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</si>
  <si>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</si>
  <si>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</si>
  <si>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</si>
  <si>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</si>
  <si>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</si>
  <si>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</si>
  <si>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</si>
  <si>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</si>
  <si>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</si>
  <si>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</si>
  <si>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</si>
  <si>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</si>
  <si>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</si>
  <si>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</si>
  <si>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</si>
  <si>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</si>
  <si>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</si>
  <si>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</si>
  <si>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</si>
  <si>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</si>
  <si>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</si>
  <si>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</si>
  <si>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</si>
  <si>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</si>
  <si>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</si>
  <si>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</si>
  <si>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</si>
  <si>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</si>
  <si>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</si>
  <si>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</si>
  <si>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</si>
  <si>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</si>
  <si>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</si>
  <si>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</si>
  <si>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</si>
  <si>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</si>
  <si>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</si>
  <si>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</si>
  <si>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</si>
  <si>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</si>
  <si>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</si>
  <si>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</si>
  <si>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</si>
  <si>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</si>
  <si>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</si>
  <si>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</si>
  <si>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</si>
  <si>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</si>
  <si>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</si>
  <si>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</si>
  <si>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</si>
  <si>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</si>
  <si>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</si>
  <si>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</si>
  <si>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</si>
  <si>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</si>
  <si>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</si>
  <si>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</si>
  <si>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</si>
  <si>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</si>
  <si>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</si>
  <si>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</si>
  <si>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</si>
  <si>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</si>
  <si>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</si>
  <si>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</si>
  <si>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</si>
  <si>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</si>
  <si>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</si>
  <si>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</si>
  <si>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</si>
  <si>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</si>
  <si>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</si>
  <si>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</si>
  <si>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</si>
  <si>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</si>
  <si>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</si>
  <si>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</si>
  <si>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</si>
  <si>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</si>
  <si>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</si>
  <si>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</si>
  <si>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</si>
  <si>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</si>
  <si>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</si>
  <si>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</si>
  <si>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</si>
  <si>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</si>
  <si>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</si>
  <si>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</si>
  <si>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</si>
  <si>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</si>
  <si>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</si>
  <si>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</si>
  <si>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</si>
  <si>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</si>
  <si>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</si>
  <si>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</si>
  <si>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</si>
  <si>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</si>
  <si>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</si>
  <si>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</si>
  <si>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</si>
  <si>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</si>
  <si>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</si>
  <si>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</si>
  <si>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</si>
  <si>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</si>
  <si>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</si>
  <si>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</si>
  <si>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</si>
  <si>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</si>
  <si>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</si>
  <si>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</si>
  <si>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</si>
  <si>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</si>
  <si>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</si>
  <si>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</si>
  <si>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</si>
  <si>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</si>
  <si>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</si>
  <si>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</si>
  <si>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</si>
  <si>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</si>
  <si>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</si>
  <si>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</si>
  <si>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</si>
  <si>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</si>
  <si>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</si>
  <si>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</si>
  <si>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</si>
  <si>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</si>
  <si>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</si>
  <si>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</si>
  <si>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</si>
  <si>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</si>
  <si>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</si>
  <si>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</si>
  <si>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</si>
  <si>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</si>
  <si>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</si>
  <si>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</si>
  <si>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</si>
  <si>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</si>
  <si>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</si>
  <si>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</si>
  <si>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</si>
  <si>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</si>
  <si>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</si>
  <si>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</si>
  <si>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</si>
  <si>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</si>
  <si>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</si>
  <si>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</si>
  <si>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</si>
  <si>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</si>
  <si>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</si>
  <si>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</si>
  <si>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</si>
  <si>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</si>
  <si>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</si>
  <si>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</si>
  <si>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</si>
  <si>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</si>
  <si>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</si>
  <si>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</si>
  <si>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</si>
  <si>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</si>
  <si>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</si>
  <si>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</si>
  <si>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</si>
  <si>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</si>
  <si>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</si>
  <si>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</si>
  <si>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</si>
  <si>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</si>
  <si>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</si>
  <si>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</si>
  <si>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</si>
  <si>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</si>
  <si>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</si>
  <si>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</si>
  <si>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</si>
  <si>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</si>
  <si>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</si>
  <si>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</si>
  <si>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</si>
  <si>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</si>
  <si>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</si>
  <si>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</si>
  <si>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</si>
  <si>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</si>
  <si>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</si>
  <si>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</si>
  <si>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</si>
  <si>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</si>
  <si>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</si>
  <si>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</si>
  <si>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</si>
  <si>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</si>
  <si>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</si>
  <si>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</si>
  <si>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</si>
  <si>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</si>
  <si>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</si>
  <si>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</si>
  <si>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</si>
  <si>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</si>
  <si>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</si>
  <si>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</si>
  <si>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</si>
  <si>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</si>
  <si>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</si>
  <si>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</si>
  <si>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</si>
  <si>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</si>
  <si>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</si>
  <si>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</si>
  <si>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</si>
  <si>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</si>
  <si>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</si>
  <si>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</si>
  <si>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</si>
  <si>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</si>
  <si>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</si>
  <si>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</si>
  <si>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</si>
  <si>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</si>
  <si>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</si>
  <si>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</si>
  <si>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</si>
  <si>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</si>
  <si>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</si>
  <si>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</si>
  <si>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</si>
  <si>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</si>
  <si>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</si>
  <si>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</si>
  <si>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</si>
  <si>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</si>
  <si>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</si>
  <si>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</si>
  <si>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</si>
  <si>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</si>
  <si>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</si>
  <si>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</si>
  <si>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</si>
  <si>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</si>
  <si>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</si>
  <si>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</si>
  <si>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</si>
  <si>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</si>
  <si>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</si>
  <si>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</si>
  <si>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</si>
  <si>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</si>
  <si>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</si>
  <si>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</si>
  <si>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</si>
  <si>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</si>
  <si>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</si>
  <si>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</si>
  <si>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</si>
  <si>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</si>
  <si>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</si>
  <si>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</si>
  <si>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</si>
  <si>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</si>
  <si>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</si>
  <si>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</si>
  <si>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</si>
  <si>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</si>
  <si>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</si>
  <si>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</si>
  <si>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</si>
  <si>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</si>
  <si>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</si>
  <si>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</si>
  <si>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</si>
  <si>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</si>
  <si>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</si>
  <si>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</si>
  <si>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</si>
  <si>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</si>
  <si>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</si>
  <si>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</si>
  <si>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</si>
  <si>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</si>
  <si>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</si>
  <si>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</si>
  <si>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</si>
  <si>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</si>
  <si>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</si>
  <si>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</si>
  <si>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</si>
  <si>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</si>
  <si>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</si>
  <si>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</si>
  <si>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</si>
  <si>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</si>
  <si>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</si>
  <si>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</si>
  <si>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</si>
  <si>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</si>
  <si>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</si>
  <si>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</si>
  <si>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</si>
  <si>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</si>
  <si>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</si>
  <si>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</si>
  <si>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</si>
  <si>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</si>
  <si>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</si>
  <si>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</si>
  <si>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</si>
  <si>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</si>
  <si>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</si>
  <si>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</si>
  <si>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</si>
  <si>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</si>
  <si>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</si>
  <si>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</si>
  <si>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</si>
  <si>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</si>
  <si>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</si>
  <si>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</si>
  <si>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</si>
  <si>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</si>
  <si>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</si>
  <si>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</si>
  <si>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</si>
  <si>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</si>
  <si>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</si>
  <si>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</si>
  <si>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</si>
  <si>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</si>
  <si>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</si>
  <si>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</si>
  <si>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</si>
  <si>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</si>
  <si>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</si>
  <si>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</si>
  <si>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</si>
  <si>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</si>
  <si>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</si>
  <si>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</si>
  <si>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</si>
  <si>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</si>
  <si>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</si>
  <si>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</si>
  <si>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</si>
  <si>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</si>
  <si>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</si>
  <si>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</si>
  <si>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</si>
  <si>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</si>
  <si>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</si>
  <si>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</si>
  <si>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</si>
  <si>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</si>
  <si>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</si>
  <si>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</si>
  <si>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</si>
  <si>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</si>
  <si>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</si>
  <si>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</si>
  <si>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</si>
  <si>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</si>
  <si>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</si>
  <si>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</si>
  <si>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</si>
  <si>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</si>
  <si>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</si>
  <si>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</si>
  <si>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</si>
  <si>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</si>
  <si>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</si>
  <si>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</si>
  <si>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</si>
  <si>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</si>
  <si>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</si>
  <si>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</si>
  <si>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</si>
  <si>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</si>
  <si>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</si>
  <si>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</si>
  <si>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</si>
  <si>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</si>
  <si>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</si>
  <si>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</si>
  <si>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</si>
  <si>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</si>
  <si>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</si>
  <si>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</si>
  <si>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</si>
  <si>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</si>
  <si>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</si>
  <si>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</si>
  <si>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</si>
  <si>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</si>
  <si>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</si>
  <si>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</si>
  <si>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</si>
  <si>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</si>
  <si>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</si>
  <si>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</si>
  <si>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</si>
  <si>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</si>
  <si>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</si>
  <si>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</si>
  <si>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</si>
  <si>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</si>
  <si>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</si>
  <si>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</si>
  <si>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</si>
  <si>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</si>
  <si>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</si>
  <si>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</si>
  <si>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</si>
  <si>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</si>
  <si>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</si>
  <si>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</si>
  <si>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</si>
  <si>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</si>
  <si>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</si>
  <si>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</si>
  <si>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</si>
  <si>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</si>
  <si>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</si>
  <si>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</si>
  <si>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</si>
  <si>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</si>
  <si>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</si>
  <si>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</si>
  <si>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</si>
  <si>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</si>
  <si>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</si>
  <si>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</si>
  <si>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</si>
  <si>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</si>
  <si>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</si>
  <si>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</si>
  <si>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</si>
  <si>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</si>
  <si>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</si>
  <si>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</si>
  <si>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</si>
  <si>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</si>
  <si>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</si>
  <si>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</si>
  <si>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</si>
  <si>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</si>
  <si>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</si>
  <si>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</si>
  <si>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</si>
  <si>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</si>
  <si>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</si>
  <si>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</si>
  <si>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</si>
  <si>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</si>
  <si>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</si>
  <si>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</si>
  <si>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</si>
  <si>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</si>
  <si>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</si>
  <si>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</si>
  <si>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</si>
  <si>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</si>
  <si>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</si>
  <si>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</si>
  <si>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</si>
  <si>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</si>
  <si>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</si>
  <si>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</si>
  <si>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</si>
  <si>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</si>
  <si>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</si>
  <si>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</si>
  <si>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</si>
  <si>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</si>
  <si>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</si>
  <si>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</si>
  <si>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</si>
  <si>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</si>
  <si>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</si>
  <si>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</si>
  <si>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</si>
  <si>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</si>
  <si>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</si>
  <si>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</si>
  <si>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</si>
  <si>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</si>
  <si>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</si>
  <si>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</si>
  <si>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</si>
  <si>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</si>
  <si>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</si>
  <si>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</si>
  <si>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</si>
  <si>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</si>
  <si>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</si>
  <si>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</si>
  <si>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</si>
  <si>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</si>
  <si>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</si>
  <si>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</si>
  <si>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</si>
  <si>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</si>
  <si>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</si>
  <si>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</si>
  <si>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</si>
  <si>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</si>
  <si>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</si>
  <si>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</si>
  <si>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</si>
  <si>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</si>
  <si>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</si>
  <si>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</si>
  <si>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</si>
  <si>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</si>
  <si>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</si>
  <si>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</si>
  <si>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</si>
  <si>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</si>
  <si>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</si>
  <si>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</si>
  <si>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</si>
  <si>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</si>
  <si>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</si>
  <si>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</si>
  <si>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</si>
  <si>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</si>
  <si>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</si>
  <si>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</si>
  <si>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</si>
  <si>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</si>
  <si>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</si>
  <si>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</si>
  <si>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</si>
  <si>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</si>
  <si>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</si>
  <si>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</si>
  <si>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</si>
  <si>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</si>
  <si>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</si>
  <si>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</si>
  <si>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</si>
  <si>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</si>
  <si>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</si>
  <si>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</si>
  <si>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</si>
  <si>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</si>
  <si>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</si>
  <si>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</si>
  <si>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</si>
  <si>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</si>
  <si>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</si>
  <si>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</si>
  <si>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</si>
  <si>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</si>
  <si>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</si>
  <si>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</si>
  <si>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</si>
  <si>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</si>
  <si>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</si>
  <si>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</si>
  <si>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</si>
  <si>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</si>
  <si>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</si>
  <si>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</si>
  <si>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</si>
  <si>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</si>
  <si>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</si>
  <si>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</si>
  <si>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</si>
  <si>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</si>
  <si>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</si>
  <si>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</si>
  <si>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</si>
  <si>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</si>
  <si>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</si>
  <si>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</si>
  <si>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</si>
  <si>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</si>
  <si>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</si>
  <si>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</si>
  <si>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</si>
  <si>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</si>
  <si>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</si>
  <si>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</si>
  <si>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</si>
  <si>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</si>
  <si>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</si>
  <si>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</si>
  <si>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</si>
  <si>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</si>
  <si>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</si>
  <si>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</si>
  <si>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</si>
  <si>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</si>
  <si>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</si>
  <si>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</si>
  <si>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</si>
  <si>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</si>
  <si>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</si>
  <si>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</si>
  <si>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</si>
  <si>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</si>
  <si>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</si>
  <si>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</si>
  <si>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</si>
  <si>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</si>
  <si>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</si>
  <si>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</si>
  <si>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</si>
  <si>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</si>
  <si>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</si>
  <si>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</si>
  <si>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</si>
  <si>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</si>
  <si>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</si>
  <si>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</si>
  <si>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</si>
  <si>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</si>
  <si>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</si>
  <si>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</si>
  <si>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</si>
  <si>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</si>
  <si>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</si>
  <si>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</si>
  <si>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</si>
  <si>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</si>
  <si>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</si>
  <si>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</si>
  <si>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</si>
  <si>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</si>
  <si>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</si>
  <si>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</si>
  <si>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</si>
  <si>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</si>
  <si>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</si>
  <si>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</si>
  <si>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</si>
  <si>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</si>
  <si>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</si>
  <si>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</si>
  <si>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</si>
  <si>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</si>
  <si>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</si>
  <si>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</si>
  <si>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</si>
  <si>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</si>
  <si>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</si>
  <si>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</si>
  <si>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</si>
  <si>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</si>
  <si>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</si>
  <si>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</si>
  <si>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</si>
  <si>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</si>
  <si>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</si>
  <si>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</si>
  <si>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</si>
  <si>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</si>
  <si>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</si>
  <si>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</si>
  <si>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</si>
  <si>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</si>
  <si>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</si>
  <si>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</si>
  <si>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</si>
  <si>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</si>
  <si>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</si>
  <si>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</si>
  <si>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</si>
  <si>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</si>
  <si>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</si>
  <si>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</si>
  <si>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</si>
  <si>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</si>
  <si>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</si>
  <si>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</si>
  <si>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</si>
  <si>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</si>
  <si>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</si>
  <si>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</si>
  <si>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</si>
  <si>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</si>
  <si>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</si>
  <si>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</si>
  <si>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</si>
  <si>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</si>
  <si>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</si>
  <si>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</si>
  <si>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</si>
  <si>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</si>
  <si>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</si>
  <si>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</si>
  <si>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</si>
  <si>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</si>
  <si>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</si>
  <si>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</si>
  <si>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</si>
  <si>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</si>
  <si>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</si>
  <si>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</si>
  <si>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</si>
  <si>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</si>
  <si>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</si>
  <si>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</si>
  <si>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</si>
  <si>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</si>
  <si>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</si>
  <si>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</si>
  <si>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</si>
  <si>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</si>
  <si>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</si>
  <si>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</si>
  <si>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</si>
  <si>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</si>
  <si>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</si>
  <si>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</si>
  <si>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</si>
  <si>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</si>
  <si>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</si>
  <si>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</si>
  <si>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</si>
  <si>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</si>
  <si>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</si>
  <si>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</si>
  <si>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</si>
  <si>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</si>
  <si>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</si>
  <si>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</si>
  <si>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</si>
  <si>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</si>
  <si>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</si>
  <si>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</si>
  <si>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</si>
  <si>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</si>
  <si>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</si>
  <si>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</si>
  <si>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</si>
  <si>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</si>
  <si>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</si>
  <si>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</si>
  <si>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</si>
  <si>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</si>
  <si>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</si>
  <si>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</si>
  <si>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</si>
  <si>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</si>
  <si>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</si>
  <si>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</si>
  <si>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</si>
  <si>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</si>
  <si>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</si>
  <si>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</si>
  <si>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</si>
  <si>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</si>
  <si>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</si>
  <si>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</si>
  <si>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</si>
  <si>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</si>
  <si>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</si>
  <si>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</si>
  <si>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</si>
  <si>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</si>
  <si>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</si>
  <si>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</si>
  <si>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</si>
  <si>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</si>
  <si>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</si>
  <si>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</si>
  <si>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</si>
  <si>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</si>
  <si>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</si>
  <si>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</si>
  <si>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</si>
  <si>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</si>
  <si>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</si>
  <si>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</si>
  <si>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</si>
  <si>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</si>
  <si>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</si>
  <si>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</si>
  <si>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</si>
  <si>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</si>
  <si>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</si>
  <si>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</si>
  <si>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</si>
  <si>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</si>
  <si>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</si>
  <si>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</si>
  <si>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</si>
  <si>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</si>
  <si>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</si>
  <si>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</si>
  <si>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</si>
  <si>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</si>
  <si>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</si>
  <si>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</si>
  <si>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</si>
  <si>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</si>
  <si>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</si>
  <si>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</si>
  <si>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</si>
  <si>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</si>
  <si>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</si>
  <si>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</si>
  <si>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</si>
  <si>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</si>
  <si>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</si>
  <si>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</si>
  <si>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</si>
  <si>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</si>
  <si>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</si>
  <si>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</si>
  <si>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</si>
  <si>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</si>
  <si>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</si>
  <si>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</si>
  <si>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</si>
  <si>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</si>
  <si>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</si>
  <si>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</si>
  <si>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</si>
  <si>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</si>
  <si>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</si>
  <si>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</si>
  <si>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</si>
  <si>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</si>
  <si>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</si>
  <si>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</si>
  <si>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</si>
  <si>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</si>
  <si>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</si>
  <si>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</si>
  <si>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</si>
  <si>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</si>
  <si>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</si>
  <si>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</si>
  <si>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</si>
  <si>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</si>
  <si>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</si>
  <si>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</si>
  <si>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</si>
  <si>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</si>
  <si>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</si>
  <si>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</si>
  <si>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</si>
  <si>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</si>
  <si>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</si>
  <si>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</si>
  <si>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</si>
  <si>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</si>
  <si>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</si>
  <si>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</si>
  <si>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</si>
  <si>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</si>
  <si>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</si>
  <si>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</si>
  <si>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</si>
  <si>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</si>
  <si>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</si>
  <si>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</si>
  <si>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</si>
  <si>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</si>
  <si>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</si>
  <si>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</si>
  <si>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</si>
  <si>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</si>
  <si>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</si>
  <si>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</si>
  <si>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</si>
  <si>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</si>
  <si>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</si>
  <si>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</si>
  <si>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</si>
  <si>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</si>
  <si>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</si>
  <si>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</si>
  <si>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</si>
  <si>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</si>
  <si>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</si>
  <si>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</si>
  <si>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</si>
  <si>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</si>
  <si>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</si>
  <si>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</si>
  <si>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</si>
  <si>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</si>
  <si>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</si>
  <si>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</si>
  <si>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</si>
  <si>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</si>
  <si>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</si>
  <si>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</si>
  <si>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</si>
  <si>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</si>
  <si>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</si>
  <si>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</si>
  <si>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</si>
  <si>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</si>
  <si>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</si>
  <si>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</si>
  <si>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</si>
  <si>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</si>
  <si>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</si>
  <si>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</si>
  <si>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</si>
  <si>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</si>
  <si>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</si>
  <si>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</si>
  <si>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</si>
  <si>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</si>
  <si>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</si>
  <si>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</si>
  <si>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</si>
  <si>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</si>
  <si>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</si>
  <si>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</si>
  <si>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</si>
  <si>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</si>
  <si>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</si>
  <si>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</si>
  <si>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</si>
  <si>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</si>
  <si>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</si>
  <si>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</si>
  <si>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</si>
  <si>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</si>
  <si>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</si>
  <si>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</si>
  <si>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</si>
  <si>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</si>
  <si>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</si>
  <si>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</si>
  <si>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</si>
  <si>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</si>
  <si>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</si>
  <si>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</si>
  <si>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</si>
  <si>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</si>
  <si>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</si>
  <si>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</si>
  <si>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</si>
  <si>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</si>
  <si>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</si>
  <si>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</si>
  <si>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</si>
  <si>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</si>
  <si>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</si>
  <si>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</si>
  <si>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</si>
  <si>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</si>
  <si>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</si>
  <si>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</si>
  <si>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</si>
  <si>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</si>
  <si>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</si>
  <si>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</si>
  <si>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</si>
  <si>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</si>
  <si>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</si>
  <si>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</si>
  <si>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</si>
  <si>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</si>
  <si>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</si>
  <si>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</si>
  <si>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</si>
  <si>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</si>
  <si>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</si>
  <si>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</si>
  <si>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</si>
  <si>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</si>
  <si>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</si>
  <si>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</si>
  <si>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</si>
  <si>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</si>
  <si>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</si>
  <si>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</si>
  <si>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</si>
  <si>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</si>
  <si>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</si>
  <si>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</si>
  <si>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</si>
  <si>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</si>
  <si>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</si>
  <si>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</si>
  <si>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</si>
  <si>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</si>
  <si>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</si>
  <si>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</si>
  <si>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</si>
  <si>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</si>
  <si>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</si>
  <si>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</si>
  <si>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</si>
  <si>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</si>
  <si>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</si>
  <si>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</si>
  <si>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</si>
  <si>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</si>
  <si>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</si>
  <si>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</si>
  <si>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</si>
  <si>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</si>
  <si>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</si>
  <si>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</si>
  <si>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</si>
  <si>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</si>
  <si>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</si>
  <si>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</si>
  <si>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</si>
  <si>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</si>
  <si>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</si>
  <si>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</si>
  <si>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</si>
  <si>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</si>
  <si>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</si>
  <si>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</si>
  <si>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</si>
  <si>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</si>
  <si>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</si>
  <si>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</si>
  <si>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</si>
  <si>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</si>
  <si>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</si>
  <si>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</si>
  <si>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</si>
  <si>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</si>
  <si>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</si>
  <si>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</si>
  <si>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</si>
  <si>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</si>
  <si>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</si>
  <si>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</si>
  <si>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</si>
  <si>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</si>
  <si>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</si>
  <si>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</si>
  <si>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</si>
  <si>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</si>
  <si>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</si>
  <si>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</si>
  <si>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</si>
  <si>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</si>
  <si>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</si>
  <si>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</si>
  <si>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</si>
  <si>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</si>
  <si>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</si>
  <si>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</si>
  <si>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</si>
  <si>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</si>
  <si>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</si>
  <si>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</si>
  <si>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</si>
  <si>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</si>
  <si>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</si>
  <si>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</si>
  <si>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</si>
  <si>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</si>
  <si>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</si>
  <si>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</si>
  <si>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</si>
  <si>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</si>
  <si>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</si>
  <si>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</si>
  <si>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</si>
  <si>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</si>
  <si>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</si>
  <si>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</si>
  <si>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</si>
  <si>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</si>
  <si>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</si>
  <si>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</si>
  <si>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</si>
  <si>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</si>
  <si>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</si>
  <si>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</si>
  <si>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</si>
  <si>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</si>
  <si>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</si>
  <si>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</si>
  <si>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</si>
  <si>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</si>
  <si>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</si>
  <si>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</si>
  <si>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</si>
  <si>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</si>
  <si>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</si>
  <si>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</si>
  <si>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</si>
  <si>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</si>
  <si>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</si>
  <si>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</si>
  <si>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</si>
  <si>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</si>
  <si>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</si>
  <si>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</si>
  <si>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</si>
  <si>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</si>
  <si>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</si>
  <si>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</si>
  <si>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</si>
  <si>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</si>
  <si>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</si>
  <si>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</si>
  <si>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</si>
  <si>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</si>
  <si>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</si>
  <si>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</si>
  <si>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</si>
  <si>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</si>
  <si>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</si>
  <si>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</si>
  <si>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</si>
  <si>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</si>
  <si>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</si>
  <si>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</si>
  <si>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</si>
  <si>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</si>
  <si>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</si>
  <si>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</si>
  <si>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</si>
  <si>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</si>
  <si>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</si>
  <si>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</si>
  <si>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</si>
  <si>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</si>
  <si>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</si>
  <si>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</si>
  <si>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</si>
  <si>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</si>
  <si>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</si>
  <si>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</si>
  <si>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</si>
  <si>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</si>
  <si>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</si>
  <si>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</si>
  <si>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</si>
  <si>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</si>
  <si>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</si>
  <si>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</si>
  <si>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</si>
  <si>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</si>
  <si>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</si>
  <si>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</si>
  <si>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</si>
  <si>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</si>
  <si>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</si>
  <si>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</si>
  <si>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</si>
  <si>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</si>
  <si>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</si>
  <si>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</si>
  <si>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</si>
  <si>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</si>
  <si>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</si>
  <si>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</si>
  <si>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</si>
  <si>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</si>
  <si>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</si>
  <si>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</si>
  <si>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</si>
  <si>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</si>
  <si>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</si>
  <si>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</si>
  <si>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</si>
  <si>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</si>
  <si>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</si>
  <si>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</si>
  <si>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</si>
  <si>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</si>
  <si>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</si>
  <si>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</si>
  <si>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</si>
  <si>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</si>
  <si>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</si>
  <si>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</si>
  <si>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</si>
  <si>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</si>
  <si>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</si>
  <si>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</si>
  <si>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</si>
  <si>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</si>
  <si>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</si>
  <si>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</si>
  <si>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</si>
  <si>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</si>
  <si>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</si>
  <si>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</si>
  <si>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</si>
  <si>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</si>
  <si>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</si>
  <si>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</si>
  <si>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</si>
  <si>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</si>
  <si>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</si>
  <si>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</si>
  <si>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</si>
  <si>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</si>
  <si>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</si>
  <si>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</si>
  <si>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</si>
  <si>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</si>
  <si>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</si>
  <si>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</si>
  <si>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</si>
  <si>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</si>
  <si>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</si>
  <si>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</si>
  <si>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</si>
  <si>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</si>
  <si>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</si>
  <si>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</si>
  <si>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</si>
  <si>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</si>
  <si>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</si>
  <si>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</si>
  <si>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</si>
  <si>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</si>
  <si>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</si>
  <si>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</si>
  <si>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</si>
  <si>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</si>
  <si>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</si>
  <si>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</si>
  <si>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</si>
  <si>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</si>
  <si>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</si>
  <si>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</si>
  <si>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</si>
  <si>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</si>
  <si>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</si>
  <si>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</si>
  <si>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</si>
  <si>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</si>
  <si>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</si>
  <si>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</si>
  <si>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</si>
  <si>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</si>
  <si>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</si>
  <si>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</si>
  <si>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</si>
  <si>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</si>
  <si>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</si>
  <si>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</si>
  <si>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</si>
  <si>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</si>
  <si>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</si>
  <si>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</si>
  <si>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</si>
  <si>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</si>
  <si>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</si>
  <si>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</si>
  <si>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</si>
  <si>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</si>
  <si>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</si>
  <si>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</si>
  <si>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</si>
  <si>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</si>
  <si>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</si>
  <si>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</si>
  <si>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</si>
  <si>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</si>
  <si>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</si>
  <si>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</si>
  <si>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</si>
  <si>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</si>
  <si>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</si>
  <si>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</si>
  <si>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</si>
  <si>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</si>
  <si>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</si>
  <si>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</si>
  <si>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</si>
  <si>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</si>
  <si>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</si>
  <si>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</si>
  <si>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</si>
  <si>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</si>
  <si>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</si>
  <si>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</si>
  <si>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</si>
  <si>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</si>
  <si>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</si>
  <si>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</si>
  <si>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</si>
  <si>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</si>
  <si>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</si>
  <si>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</si>
  <si>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</si>
  <si>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</si>
  <si>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</si>
  <si>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</si>
  <si>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</si>
  <si>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</si>
  <si>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</si>
  <si>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</si>
  <si>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</si>
  <si>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</si>
  <si>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</si>
  <si>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</si>
  <si>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</si>
  <si>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</si>
  <si>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</si>
  <si>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</si>
  <si>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</si>
  <si>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</si>
  <si>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</si>
  <si>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</si>
  <si>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</si>
  <si>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</si>
  <si>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</si>
  <si>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</si>
  <si>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</si>
  <si>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</si>
  <si>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</si>
  <si>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</si>
  <si>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</si>
  <si>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</si>
  <si>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</si>
  <si>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</si>
  <si>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</si>
  <si>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</si>
  <si>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</si>
  <si>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</si>
  <si>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</si>
  <si>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</si>
  <si>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</si>
  <si>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</si>
  <si>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</si>
  <si>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</si>
  <si>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</si>
  <si>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</si>
  <si>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</si>
  <si>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</si>
  <si>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</si>
  <si>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</si>
  <si>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</si>
  <si>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</si>
  <si>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</si>
  <si>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</si>
  <si>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</si>
  <si>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</si>
  <si>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</si>
  <si>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</si>
  <si>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</si>
  <si>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</si>
  <si>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</si>
  <si>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</si>
  <si>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</si>
  <si>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</si>
  <si>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</si>
  <si>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</si>
  <si>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</si>
  <si>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</si>
  <si>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</si>
  <si>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</si>
  <si>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</si>
  <si>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</si>
  <si>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</si>
  <si>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</si>
  <si>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</si>
  <si>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</si>
  <si>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</si>
  <si>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</si>
  <si>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</si>
  <si>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</si>
  <si>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</si>
  <si>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</si>
  <si>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</si>
  <si>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</si>
  <si>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</si>
  <si>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</si>
  <si>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</si>
  <si>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</si>
  <si>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</si>
  <si>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</si>
  <si>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</si>
  <si>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</si>
  <si>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</si>
  <si>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</si>
  <si>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</si>
  <si>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</si>
  <si>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</si>
  <si>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</si>
  <si>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</si>
  <si>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</si>
  <si>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</si>
  <si>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</si>
  <si>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</si>
  <si>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</si>
  <si>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</si>
  <si>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</si>
  <si>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</si>
  <si>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</si>
  <si>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</si>
  <si>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</si>
  <si>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</si>
  <si>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</si>
  <si>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</si>
  <si>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</si>
  <si>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</si>
  <si>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</si>
  <si>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</si>
  <si>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</si>
  <si>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</si>
  <si>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</si>
  <si>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</si>
  <si>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</si>
  <si>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</si>
  <si>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</si>
  <si>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</si>
  <si>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</si>
  <si>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</si>
  <si>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</si>
  <si>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</si>
  <si>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</si>
  <si>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</si>
  <si>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</si>
  <si>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</si>
  <si>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</si>
  <si>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</si>
  <si>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</si>
  <si>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</si>
  <si>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</si>
  <si>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</si>
  <si>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</si>
  <si>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</si>
  <si>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</si>
  <si>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</si>
  <si>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</si>
  <si>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</si>
  <si>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</si>
  <si>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</si>
  <si>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</si>
  <si>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</si>
  <si>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</si>
  <si>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</si>
  <si>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</si>
  <si>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</si>
  <si>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</si>
  <si>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</si>
  <si>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</si>
  <si>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</si>
  <si>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</si>
  <si>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</si>
  <si>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</si>
  <si>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</si>
  <si>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</si>
  <si>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</si>
  <si>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</si>
  <si>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</si>
  <si>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</si>
  <si>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</si>
  <si>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</si>
  <si>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</si>
  <si>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</si>
  <si>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</si>
  <si>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</si>
  <si>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</si>
  <si>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</si>
  <si>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</si>
  <si>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</si>
  <si>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</si>
  <si>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</si>
  <si>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</si>
  <si>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</si>
  <si>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</si>
  <si>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</si>
  <si>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</si>
  <si>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</si>
  <si>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</si>
  <si>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</si>
  <si>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</si>
  <si>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</si>
  <si>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</si>
  <si>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</si>
  <si>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</si>
  <si>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</si>
  <si>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</si>
  <si>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</si>
  <si>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</si>
  <si>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</si>
  <si>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</si>
  <si>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</si>
  <si>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</si>
  <si>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</si>
  <si>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</si>
  <si>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</si>
  <si>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</si>
  <si>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</si>
  <si>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</si>
  <si>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</si>
  <si>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</si>
  <si>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</si>
  <si>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</si>
  <si>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</si>
  <si>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</si>
  <si>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</si>
  <si>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</si>
  <si>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</si>
  <si>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</si>
  <si>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</si>
  <si>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</si>
  <si>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</si>
  <si>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</si>
  <si>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</si>
  <si>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</si>
  <si>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</si>
  <si>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</si>
  <si>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</si>
  <si>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</si>
  <si>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</si>
  <si>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</si>
  <si>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</si>
  <si>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</si>
  <si>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</si>
  <si>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</si>
  <si>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</si>
  <si>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</si>
  <si>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</si>
  <si>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</si>
  <si>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</si>
  <si>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</si>
  <si>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</si>
  <si>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</si>
  <si>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</si>
  <si>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</si>
  <si>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</si>
  <si>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</si>
  <si>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</si>
  <si>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</si>
  <si>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</si>
  <si>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</si>
  <si>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</si>
  <si>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</si>
  <si>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</si>
  <si>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</si>
  <si>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</si>
  <si>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</si>
  <si>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</si>
  <si>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</si>
  <si>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</si>
  <si>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</si>
  <si>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</si>
  <si>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</si>
  <si>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</si>
  <si>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</si>
  <si>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</si>
  <si>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</si>
  <si>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</si>
  <si>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</si>
  <si>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</si>
  <si>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</si>
  <si>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</si>
  <si>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</si>
  <si>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</si>
  <si>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</si>
  <si>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</si>
  <si>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</si>
  <si>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</si>
  <si>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</si>
  <si>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</si>
  <si>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</si>
  <si>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</si>
  <si>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</si>
  <si>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</si>
  <si>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</si>
  <si>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</si>
  <si>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</si>
  <si>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</si>
  <si>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</si>
  <si>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</si>
  <si>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</si>
  <si>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</si>
  <si>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</si>
  <si>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</si>
  <si>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</si>
  <si>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</si>
  <si>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</si>
  <si>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</si>
  <si>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</si>
  <si>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</si>
  <si>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</si>
  <si>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</si>
  <si>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</si>
  <si>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</si>
  <si>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</si>
  <si>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</si>
  <si>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</si>
  <si>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</si>
  <si>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</si>
  <si>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</si>
  <si>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</si>
  <si>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</si>
  <si>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</si>
  <si>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</si>
  <si>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</si>
  <si>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</si>
  <si>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</si>
  <si>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</si>
  <si>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</si>
  <si>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</si>
  <si>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</si>
  <si>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</si>
  <si>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</si>
  <si>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</si>
  <si>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</si>
  <si>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</si>
  <si>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</si>
  <si>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</si>
  <si>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</si>
  <si>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</si>
  <si>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</si>
  <si>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</si>
  <si>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</si>
  <si>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</si>
  <si>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</si>
  <si>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</si>
  <si>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</si>
  <si>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</si>
  <si>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</si>
  <si>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</si>
  <si>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</si>
  <si>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</si>
  <si>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</si>
  <si>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</si>
  <si>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</si>
  <si>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</si>
  <si>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</si>
  <si>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</si>
  <si>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</si>
  <si>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</si>
  <si>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</si>
  <si>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</si>
  <si>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</si>
  <si>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</si>
  <si>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</si>
  <si>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</si>
  <si>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</si>
  <si>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</si>
  <si>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</si>
  <si>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</si>
  <si>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</si>
  <si>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</si>
  <si>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</si>
  <si>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</si>
  <si>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</si>
  <si>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</si>
  <si>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</si>
  <si>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</si>
  <si>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</si>
  <si>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</si>
  <si>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</si>
  <si>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</si>
  <si>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</si>
  <si>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</si>
  <si>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</si>
  <si>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</si>
  <si>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</si>
  <si>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</si>
  <si>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</si>
  <si>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</si>
  <si>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</si>
  <si>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</si>
  <si>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</si>
  <si>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</si>
  <si>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</si>
  <si>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</si>
  <si>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</si>
  <si>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</si>
  <si>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</si>
  <si>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</si>
  <si>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</si>
  <si>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</si>
  <si>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</si>
  <si>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</si>
  <si>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</si>
  <si>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</si>
  <si>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</si>
  <si>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</si>
  <si>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</si>
  <si>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</si>
  <si>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</si>
  <si>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</si>
  <si>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</si>
  <si>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</si>
  <si>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</si>
  <si>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</si>
  <si>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</si>
  <si>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</si>
  <si>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</si>
  <si>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</si>
  <si>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</si>
  <si>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</si>
  <si>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</si>
  <si>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</si>
  <si>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</si>
  <si>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</si>
  <si>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</si>
  <si>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</si>
  <si>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</si>
  <si>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</si>
  <si>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</si>
  <si>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</si>
  <si>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</si>
  <si>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</si>
  <si>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</si>
  <si>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</si>
  <si>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</si>
  <si>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</si>
  <si>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</si>
  <si>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</si>
  <si>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</si>
  <si>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</si>
  <si>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</si>
  <si>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</si>
  <si>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</si>
  <si>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</si>
  <si>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</si>
  <si>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</si>
  <si>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</si>
  <si>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</si>
  <si>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</si>
  <si>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</si>
  <si>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</si>
  <si>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</si>
  <si>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</si>
  <si>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</si>
  <si>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</si>
  <si>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</si>
  <si>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</si>
  <si>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</si>
  <si>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</si>
  <si>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</si>
  <si>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</si>
  <si>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</si>
  <si>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</si>
  <si>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</si>
  <si>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</si>
  <si>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</si>
  <si>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</si>
  <si>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</si>
  <si>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</si>
  <si>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</si>
  <si>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</si>
  <si>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</si>
  <si>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</si>
  <si>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</si>
  <si>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</si>
  <si>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</si>
  <si>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</si>
  <si>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</si>
  <si>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</si>
  <si>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</si>
  <si>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</si>
  <si>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</si>
  <si>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</si>
  <si>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</si>
  <si>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</si>
  <si>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</si>
  <si>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</si>
  <si>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</si>
  <si>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</si>
  <si>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</si>
  <si>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</si>
  <si>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</si>
  <si>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</si>
  <si>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</si>
  <si>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</si>
  <si>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</si>
  <si>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</si>
  <si>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</si>
  <si>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</si>
  <si>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</si>
  <si>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</si>
  <si>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</si>
  <si>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</si>
  <si>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</si>
  <si>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</si>
  <si>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</si>
  <si>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</si>
  <si>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</si>
  <si>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</si>
  <si>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</si>
  <si>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</si>
  <si>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</si>
  <si>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</si>
  <si>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</si>
  <si>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</si>
  <si>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</si>
  <si>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</si>
  <si>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</si>
  <si>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</si>
  <si>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</si>
  <si>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</si>
  <si>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</si>
  <si>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</si>
  <si>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</si>
  <si>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</si>
  <si>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</si>
  <si>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</si>
  <si>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</si>
  <si>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</si>
  <si>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</si>
  <si>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</si>
  <si>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</si>
  <si>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</si>
  <si>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</si>
  <si>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</si>
  <si>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</si>
  <si>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</si>
  <si>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</si>
  <si>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</si>
  <si>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</si>
  <si>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</si>
  <si>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</si>
  <si>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</si>
  <si>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</si>
  <si>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</si>
  <si>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</si>
  <si>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</si>
  <si>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</si>
  <si>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</si>
  <si>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</si>
  <si>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</si>
  <si>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</si>
  <si>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</si>
  <si>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</si>
  <si>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</si>
  <si>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</si>
  <si>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</si>
  <si>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</si>
  <si>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</si>
  <si>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</si>
  <si>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</si>
  <si>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</si>
  <si>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</si>
  <si>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</si>
  <si>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</si>
  <si>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</si>
  <si>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</si>
  <si>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</si>
  <si>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</si>
  <si>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</si>
  <si>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</si>
  <si>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</si>
  <si>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</si>
  <si>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</si>
  <si>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</si>
  <si>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</si>
  <si>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</si>
  <si>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</si>
  <si>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</si>
  <si>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</si>
  <si>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</si>
  <si>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</si>
  <si>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</si>
  <si>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</si>
  <si>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</si>
  <si>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</si>
  <si>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</si>
  <si>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</si>
  <si>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</si>
  <si>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</si>
  <si>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</si>
  <si>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</si>
  <si>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</si>
  <si>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</si>
  <si>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</si>
  <si>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</si>
  <si>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</si>
  <si>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</si>
  <si>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</si>
  <si>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</si>
  <si>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</si>
  <si>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</si>
  <si>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</si>
  <si>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</si>
  <si>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</si>
  <si>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</si>
  <si>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</si>
  <si>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</si>
  <si>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</si>
  <si>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</si>
  <si>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</si>
  <si>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</si>
  <si>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</si>
  <si>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</si>
  <si>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</si>
  <si>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</si>
  <si>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</si>
  <si>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</si>
  <si>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</si>
  <si>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</si>
  <si>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</si>
  <si>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</si>
  <si>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</si>
  <si>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</si>
  <si>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</si>
  <si>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</si>
  <si>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</si>
  <si>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</si>
  <si>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</si>
  <si>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</si>
  <si>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</si>
  <si>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</si>
  <si>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</si>
  <si>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</si>
  <si>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</si>
  <si>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</si>
  <si>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</si>
  <si>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</si>
  <si>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</si>
  <si>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</si>
  <si>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</si>
  <si>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</si>
  <si>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</si>
  <si>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</si>
  <si>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</si>
  <si>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</si>
  <si>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</si>
  <si>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</si>
  <si>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</si>
  <si>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</si>
  <si>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</si>
  <si>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</si>
  <si>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</si>
  <si>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</si>
  <si>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</si>
  <si>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</si>
  <si>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</si>
  <si>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</si>
  <si>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</si>
  <si>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</si>
  <si>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</si>
  <si>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</si>
  <si>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</si>
  <si>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</si>
  <si>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</si>
  <si>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</si>
  <si>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</si>
  <si>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</si>
  <si>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</si>
  <si>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</si>
  <si>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</si>
  <si>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</si>
  <si>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</si>
  <si>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</si>
  <si>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</si>
  <si>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</si>
  <si>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</si>
  <si>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</si>
  <si>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</si>
  <si>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</si>
  <si>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</si>
  <si>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</si>
  <si>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</si>
  <si>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</si>
  <si>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</si>
  <si>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</si>
  <si>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</si>
  <si>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</si>
  <si>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</si>
  <si>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</si>
  <si>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</si>
  <si>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</si>
  <si>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</si>
  <si>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</si>
  <si>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</si>
  <si>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</si>
  <si>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</si>
  <si>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</si>
  <si>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</si>
  <si>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</si>
  <si>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</si>
  <si>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</si>
  <si>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</si>
  <si>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</si>
  <si>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</si>
  <si>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</si>
  <si>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</si>
  <si>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</si>
  <si>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</si>
  <si>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</si>
  <si>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</si>
  <si>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</si>
  <si>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</si>
  <si>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</si>
  <si>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</si>
  <si>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</si>
  <si>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</si>
  <si>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</si>
  <si>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</si>
  <si>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</si>
  <si>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</si>
  <si>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</si>
  <si>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</si>
  <si>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</si>
  <si>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</si>
  <si>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</si>
  <si>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</si>
  <si>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</si>
  <si>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</si>
  <si>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</si>
  <si>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</si>
  <si>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</si>
  <si>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</si>
  <si>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</si>
  <si>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</si>
  <si>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</si>
  <si>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</si>
  <si>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</si>
  <si>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</si>
  <si>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</si>
  <si>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</si>
  <si>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</si>
  <si>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</si>
  <si>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</si>
  <si>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</si>
  <si>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</si>
  <si>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</si>
  <si>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</si>
  <si>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</si>
  <si>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</si>
  <si>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</si>
  <si>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</si>
  <si>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</si>
  <si>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</si>
  <si>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</si>
  <si>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</si>
  <si>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</si>
  <si>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</si>
  <si>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</si>
  <si>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</si>
  <si>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</si>
  <si>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</si>
  <si>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</si>
  <si>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</si>
  <si>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</si>
  <si>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</si>
  <si>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</si>
  <si>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</si>
  <si>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</si>
  <si>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</si>
  <si>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</si>
  <si>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</si>
  <si>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</si>
  <si>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</si>
  <si>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</si>
  <si>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</si>
  <si>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</si>
  <si>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</si>
  <si>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</si>
  <si>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</si>
  <si>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</si>
  <si>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</si>
  <si>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</si>
  <si>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</si>
  <si>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</si>
  <si>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</si>
  <si>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</si>
  <si>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</si>
  <si>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</si>
  <si>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</si>
  <si>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</si>
  <si>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</si>
  <si>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</si>
  <si>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</si>
  <si>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</si>
  <si>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</si>
  <si>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</si>
  <si>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</si>
  <si>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</si>
  <si>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</si>
  <si>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</si>
  <si>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</si>
  <si>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</si>
  <si>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</si>
  <si>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</si>
  <si>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</si>
  <si>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</si>
  <si>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</si>
  <si>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</si>
  <si>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</si>
  <si>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</si>
  <si>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</si>
  <si>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</si>
  <si>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</si>
  <si>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</si>
  <si>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</si>
  <si>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</si>
  <si>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</si>
  <si>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</si>
  <si>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</si>
  <si>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</si>
  <si>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</si>
  <si>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</si>
  <si>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</si>
  <si>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</si>
  <si>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</si>
  <si>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</si>
  <si>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</si>
  <si>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</si>
  <si>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</si>
  <si>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</si>
  <si>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</si>
  <si>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</si>
  <si>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</si>
  <si>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</si>
  <si>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</si>
  <si>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</si>
  <si>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</si>
  <si>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</si>
  <si>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</si>
  <si>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</si>
  <si>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</si>
  <si>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</si>
  <si>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</si>
  <si>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</si>
  <si>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</si>
  <si>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</si>
  <si>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</si>
  <si>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</si>
  <si>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</si>
  <si>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</si>
  <si>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</si>
  <si>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</si>
  <si>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</si>
  <si>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</si>
  <si>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</si>
  <si>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</si>
  <si>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</si>
  <si>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</si>
  <si>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</si>
  <si>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</si>
  <si>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</si>
  <si>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</si>
  <si>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</si>
  <si>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</si>
  <si>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</si>
  <si>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</si>
  <si>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</si>
  <si>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</si>
  <si>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</si>
  <si>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</si>
  <si>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</si>
  <si>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</si>
  <si>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</si>
  <si>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</si>
  <si>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</si>
  <si>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</si>
  <si>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</si>
  <si>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</si>
  <si>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</si>
  <si>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</si>
  <si>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</si>
  <si>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</si>
  <si>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</si>
  <si>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</si>
  <si>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</si>
  <si>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</si>
  <si>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</si>
  <si>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</si>
  <si>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</si>
  <si>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</si>
  <si>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</si>
  <si>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</si>
  <si>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</si>
  <si>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</si>
  <si>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</si>
  <si>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</si>
  <si>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</si>
  <si>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</si>
  <si>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</si>
  <si>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</si>
  <si>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</si>
  <si>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</si>
  <si>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</si>
  <si>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</si>
  <si>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</si>
  <si>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</si>
  <si>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</si>
  <si>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</si>
  <si>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</si>
  <si>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</si>
  <si>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</si>
  <si>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</si>
  <si>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</si>
  <si>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</si>
  <si>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</si>
  <si>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</si>
  <si>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</si>
  <si>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</si>
  <si>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</si>
  <si>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</si>
  <si>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</si>
  <si>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</si>
  <si>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</si>
  <si>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</si>
  <si>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</si>
  <si>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</si>
  <si>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</si>
  <si>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</si>
  <si>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</si>
  <si>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</si>
  <si>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</si>
  <si>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</si>
  <si>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</si>
  <si>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</si>
  <si>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</si>
  <si>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</si>
  <si>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</si>
  <si>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</si>
  <si>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</si>
  <si>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</si>
  <si>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</si>
  <si>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</si>
  <si>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</si>
  <si>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</si>
  <si>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</si>
  <si>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</si>
  <si>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</si>
  <si>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</si>
  <si>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</si>
  <si>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</si>
  <si>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</si>
  <si>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</si>
  <si>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</si>
  <si>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</si>
  <si>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</si>
  <si>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</si>
  <si>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</si>
  <si>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</si>
  <si>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</si>
  <si>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</si>
  <si>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</si>
  <si>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</si>
  <si>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</si>
  <si>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</si>
  <si>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</si>
  <si>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</si>
  <si>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</si>
  <si>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</si>
  <si>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</si>
  <si>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</si>
  <si>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</si>
  <si>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</si>
  <si>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</si>
  <si>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</si>
  <si>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</si>
  <si>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</si>
  <si>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</si>
  <si>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</si>
  <si>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</si>
  <si>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</si>
  <si>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</si>
  <si>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</si>
  <si>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</si>
  <si>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</si>
  <si>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</si>
  <si>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</si>
  <si>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</si>
  <si>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</si>
  <si>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</si>
  <si>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</si>
  <si>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</si>
  <si>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</si>
  <si>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</si>
  <si>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</si>
  <si>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</si>
  <si>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</si>
  <si>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</si>
  <si>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</si>
  <si>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</si>
  <si>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</si>
  <si>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</si>
  <si>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</si>
  <si>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</si>
  <si>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</si>
  <si>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</si>
  <si>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</si>
  <si>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</si>
  <si>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</si>
  <si>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</si>
  <si>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</si>
  <si>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</si>
  <si>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</si>
  <si>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</si>
  <si>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</si>
  <si>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</si>
  <si>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</si>
  <si>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</si>
  <si>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</si>
  <si>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</si>
  <si>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</si>
  <si>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</si>
  <si>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</si>
  <si>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</si>
  <si>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</si>
  <si>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</si>
  <si>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</si>
  <si>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</si>
  <si>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</si>
  <si>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</si>
  <si>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</si>
  <si>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</si>
  <si>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</si>
  <si>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</si>
  <si>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</si>
  <si>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</si>
  <si>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</si>
  <si>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</si>
  <si>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</si>
  <si>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</si>
  <si>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</si>
  <si>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</si>
  <si>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</si>
  <si>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</si>
  <si>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</si>
  <si>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</si>
  <si>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</si>
  <si>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</si>
  <si>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</si>
  <si>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</si>
  <si>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</si>
  <si>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</si>
  <si>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</si>
  <si>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</si>
  <si>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</si>
  <si>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</si>
  <si>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</si>
  <si>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</si>
  <si>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</si>
  <si>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</si>
  <si>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</si>
  <si>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</si>
  <si>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</si>
  <si>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</si>
  <si>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</si>
  <si>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</si>
  <si>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</si>
  <si>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</si>
  <si>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</si>
  <si>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</si>
  <si>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</si>
  <si>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</si>
  <si>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</si>
  <si>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</si>
  <si>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</si>
  <si>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</si>
  <si>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</si>
  <si>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</si>
  <si>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</si>
  <si>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</si>
  <si>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</si>
  <si>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</si>
  <si>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</si>
  <si>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</si>
  <si>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</si>
  <si>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</si>
  <si>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</si>
  <si>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</si>
  <si>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</si>
  <si>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</si>
  <si>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</si>
  <si>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</si>
  <si>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</si>
  <si>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</si>
  <si>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</si>
  <si>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</si>
  <si>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</si>
  <si>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</si>
  <si>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</si>
  <si>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</si>
  <si>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</si>
  <si>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</si>
  <si>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</si>
  <si>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</si>
  <si>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</si>
  <si>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</si>
  <si>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</si>
  <si>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</si>
  <si>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</si>
  <si>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</si>
  <si>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</si>
  <si>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</si>
  <si>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</si>
  <si>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</si>
  <si>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</si>
  <si>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</si>
  <si>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</si>
  <si>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</si>
  <si>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</si>
  <si>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</si>
  <si>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</si>
  <si>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</si>
  <si>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</si>
  <si>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</si>
  <si>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</si>
  <si>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</si>
  <si>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</si>
  <si>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</si>
  <si>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</si>
  <si>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</si>
  <si>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</si>
  <si>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</si>
  <si>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</si>
  <si>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</si>
  <si>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</si>
  <si>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</si>
  <si>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</si>
  <si>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</si>
  <si>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</si>
  <si>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</si>
  <si>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</si>
  <si>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</si>
  <si>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</si>
  <si>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</si>
  <si>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</si>
  <si>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</si>
  <si>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</si>
  <si>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</si>
  <si>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</si>
  <si>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</si>
  <si>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</si>
  <si>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</si>
  <si>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</si>
  <si>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</si>
  <si>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</si>
  <si>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</si>
  <si>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</si>
  <si>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</si>
  <si>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</si>
  <si>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</si>
  <si>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</si>
  <si>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</si>
  <si>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</si>
  <si>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</si>
  <si>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</si>
  <si>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</si>
  <si>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</si>
  <si>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</si>
  <si>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</si>
  <si>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</si>
  <si>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</si>
  <si>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</si>
  <si>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</si>
  <si>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</si>
  <si>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</si>
  <si>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</si>
  <si>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</si>
  <si>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</si>
  <si>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</si>
  <si>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</si>
  <si>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</si>
  <si>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</si>
  <si>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</si>
  <si>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</si>
  <si>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</si>
  <si>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</si>
  <si>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</si>
  <si>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</si>
  <si>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</si>
  <si>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</si>
  <si>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</si>
  <si>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</si>
  <si>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</si>
  <si>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</si>
  <si>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</si>
  <si>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</si>
  <si>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</si>
  <si>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</si>
  <si>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</si>
  <si>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</si>
  <si>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</si>
  <si>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</si>
  <si>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</si>
  <si>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</si>
  <si>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</si>
  <si>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</si>
  <si>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</si>
  <si>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</si>
  <si>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</si>
  <si>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</si>
  <si>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</si>
  <si>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</si>
  <si>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</si>
  <si>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</si>
  <si>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</si>
  <si>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</si>
  <si>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</si>
  <si>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</si>
  <si>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</si>
  <si>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</si>
  <si>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</si>
  <si>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</si>
  <si>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</si>
  <si>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</si>
  <si>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</si>
  <si>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</si>
  <si>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</si>
  <si>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</si>
  <si>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</si>
  <si>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</si>
  <si>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</si>
  <si>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</si>
  <si>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</si>
  <si>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</si>
  <si>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</si>
  <si>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</si>
  <si>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</si>
  <si>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</si>
  <si>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</si>
  <si>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</si>
  <si>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</si>
  <si>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</si>
  <si>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</si>
  <si>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</si>
  <si>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</si>
  <si>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</si>
  <si>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</si>
  <si>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</si>
  <si>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</si>
  <si>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</si>
  <si>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</si>
  <si>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</si>
  <si>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</si>
  <si>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</si>
  <si>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</si>
  <si>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</si>
  <si>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</si>
  <si>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</si>
  <si>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</si>
  <si>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</si>
  <si>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</si>
  <si>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</si>
  <si>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</si>
  <si>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</si>
  <si>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</si>
  <si>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</si>
  <si>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</si>
  <si>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</si>
  <si>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</si>
  <si>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</si>
  <si>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</si>
  <si>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</si>
  <si>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</si>
  <si>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</si>
  <si>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</si>
  <si>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</si>
  <si>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</si>
  <si>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</si>
  <si>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</si>
  <si>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</si>
  <si>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</si>
  <si>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</si>
  <si>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</si>
  <si>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</si>
  <si>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</si>
  <si>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</si>
  <si>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</si>
  <si>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</si>
  <si>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</si>
  <si>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</si>
  <si>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</si>
  <si>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</si>
  <si>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</si>
  <si>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</si>
  <si>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</si>
  <si>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</si>
  <si>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</si>
  <si>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</si>
  <si>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</si>
  <si>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</si>
  <si>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</si>
  <si>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</si>
  <si>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</si>
  <si>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</si>
  <si>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</si>
  <si>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</si>
  <si>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</si>
  <si>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</si>
  <si>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</si>
  <si>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</si>
  <si>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</si>
  <si>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</si>
  <si>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</si>
  <si>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</si>
  <si>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</si>
  <si>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</si>
  <si>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</si>
  <si>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</si>
  <si>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</si>
  <si>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</si>
  <si>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</si>
  <si>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</si>
  <si>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</si>
  <si>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</si>
  <si>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</si>
  <si>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</si>
  <si>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</si>
  <si>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</si>
  <si>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</si>
  <si>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</si>
  <si>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</si>
  <si>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</si>
  <si>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</si>
  <si>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</si>
  <si>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</si>
  <si>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</si>
  <si>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</si>
  <si>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</si>
  <si>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</si>
  <si>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</si>
  <si>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</si>
  <si>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</si>
  <si>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</si>
  <si>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</si>
  <si>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</si>
  <si>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</si>
  <si>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</si>
  <si>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</si>
  <si>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</si>
  <si>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</si>
  <si>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</si>
  <si>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</si>
  <si>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</si>
  <si>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</si>
  <si>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</si>
  <si>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</si>
  <si>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</si>
  <si>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</si>
  <si>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</si>
  <si>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</si>
  <si>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</si>
  <si>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</si>
  <si>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</si>
  <si>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</si>
  <si>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</si>
  <si>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</si>
  <si>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</si>
  <si>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</si>
  <si>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</si>
  <si>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</si>
  <si>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</si>
  <si>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</si>
  <si>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</si>
  <si>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</si>
  <si>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</si>
  <si>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</si>
  <si>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</si>
  <si>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</si>
  <si>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</si>
  <si>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</si>
  <si>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</si>
  <si>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</si>
  <si>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</si>
  <si>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</si>
  <si>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</si>
  <si>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</si>
  <si>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</si>
  <si>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</si>
  <si>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</si>
  <si>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</si>
  <si>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</si>
  <si>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</si>
  <si>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</si>
  <si>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</si>
  <si>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</si>
  <si>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</si>
  <si>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</si>
  <si>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</si>
  <si>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</si>
  <si>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</si>
  <si>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</si>
  <si>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</si>
  <si>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</si>
  <si>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</si>
  <si>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</si>
  <si>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</si>
  <si>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</si>
  <si>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</si>
  <si>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</si>
  <si>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</si>
  <si>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</si>
  <si>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</si>
  <si>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</si>
  <si>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</si>
  <si>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</si>
  <si>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</si>
  <si>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</si>
  <si>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</si>
  <si>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</si>
  <si>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</si>
  <si>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</si>
  <si>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</si>
  <si>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</si>
  <si>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</si>
  <si>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</si>
  <si>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</si>
  <si>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</si>
  <si>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</si>
  <si>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</si>
  <si>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</si>
  <si>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</si>
  <si>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</si>
  <si>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</si>
  <si>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</si>
  <si>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</si>
  <si>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</si>
  <si>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</si>
  <si>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</si>
  <si>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</si>
  <si>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</si>
  <si>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</si>
  <si>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</si>
  <si>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</si>
  <si>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</si>
  <si>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</si>
  <si>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</si>
  <si>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</si>
  <si>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</si>
  <si>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</si>
  <si>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</si>
  <si>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</si>
  <si>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</si>
  <si>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</si>
  <si>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</si>
  <si>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</si>
  <si>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</si>
  <si>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</si>
  <si>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</si>
  <si>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</si>
  <si>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</si>
  <si>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</si>
  <si>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</si>
  <si>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</si>
  <si>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</si>
  <si>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</si>
  <si>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</si>
  <si>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</si>
  <si>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</si>
  <si>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</si>
  <si>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</si>
  <si>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</si>
  <si>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</si>
  <si>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</si>
  <si>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</si>
  <si>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</si>
  <si>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</si>
  <si>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</si>
  <si>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</si>
  <si>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</si>
  <si>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</si>
  <si>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</si>
  <si>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</si>
  <si>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</si>
  <si>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</si>
  <si>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</si>
  <si>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</si>
  <si>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</si>
  <si>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</si>
  <si>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</si>
  <si>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</si>
  <si>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</si>
  <si>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</si>
  <si>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</si>
  <si>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</si>
  <si>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</si>
  <si>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</si>
  <si>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</si>
  <si>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</si>
  <si>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</si>
  <si>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</si>
  <si>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</si>
  <si>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</si>
  <si>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</si>
  <si>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</si>
  <si>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</si>
  <si>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</si>
  <si>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</si>
  <si>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</si>
  <si>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</si>
  <si>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</si>
  <si>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</si>
  <si>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</si>
  <si>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</si>
  <si>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</si>
  <si>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</si>
  <si>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</si>
  <si>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</si>
  <si>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</si>
  <si>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</si>
  <si>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</si>
  <si>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</si>
  <si>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</si>
  <si>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</si>
  <si>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</si>
  <si>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</si>
  <si>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</si>
  <si>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</si>
  <si>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</si>
  <si>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</si>
  <si>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</si>
  <si>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</si>
  <si>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</si>
  <si>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</si>
  <si>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</si>
  <si>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</si>
  <si>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</si>
  <si>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</si>
  <si>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</si>
  <si>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</si>
  <si>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</si>
  <si>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</si>
  <si>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</si>
  <si>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</si>
  <si>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</si>
  <si>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</si>
  <si>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</si>
  <si>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</si>
  <si>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</si>
  <si>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</si>
  <si>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</si>
  <si>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</si>
  <si>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</si>
  <si>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</si>
  <si>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</si>
  <si>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</si>
  <si>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</si>
  <si>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</si>
  <si>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</si>
  <si>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</si>
  <si>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</si>
  <si>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</si>
  <si>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</si>
  <si>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</si>
  <si>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</si>
  <si>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</si>
  <si>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</si>
  <si>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</si>
  <si>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</si>
  <si>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</si>
  <si>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</si>
  <si>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</si>
  <si>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</si>
  <si>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</si>
  <si>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</si>
  <si>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</si>
  <si>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</si>
  <si>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</si>
  <si>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</si>
  <si>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</si>
  <si>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</si>
  <si>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</si>
  <si>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</si>
  <si>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</si>
  <si>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</si>
  <si>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</si>
  <si>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</si>
  <si>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</si>
  <si>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</si>
  <si>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</si>
  <si>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</si>
  <si>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</si>
  <si>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</si>
  <si>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</si>
  <si>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</si>
  <si>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</si>
  <si>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</si>
  <si>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</si>
  <si>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</si>
  <si>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</si>
  <si>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</si>
  <si>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</si>
  <si>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</si>
  <si>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</si>
  <si>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</si>
  <si>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</si>
  <si>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</si>
  <si>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</si>
  <si>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</si>
  <si>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</si>
  <si>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</si>
  <si>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</si>
  <si>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</si>
  <si>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</si>
  <si>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</si>
  <si>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</si>
  <si>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</si>
  <si>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</si>
  <si>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</si>
  <si>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</si>
  <si>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</si>
  <si>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</si>
  <si>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</si>
  <si>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</si>
  <si>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</si>
  <si>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</si>
  <si>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</si>
  <si>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</si>
  <si>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</si>
  <si>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</si>
  <si>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</si>
  <si>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</si>
  <si>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</si>
  <si>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</si>
  <si>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</si>
  <si>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</si>
  <si>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</si>
  <si>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</si>
  <si>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</si>
  <si>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</si>
  <si>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</si>
  <si>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</si>
  <si>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</si>
  <si>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</si>
  <si>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</si>
  <si>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</si>
  <si>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</si>
  <si>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</si>
  <si>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</si>
  <si>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</si>
  <si>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</si>
  <si>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</si>
  <si>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</si>
  <si>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</si>
  <si>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</si>
  <si>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</si>
  <si>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</si>
  <si>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</si>
  <si>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</si>
  <si>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</si>
  <si>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</si>
  <si>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</si>
  <si>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</si>
  <si>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</si>
  <si>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</si>
  <si>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</si>
  <si>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</si>
  <si>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</si>
  <si>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</si>
  <si>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</si>
  <si>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</si>
  <si>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</si>
  <si>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</si>
  <si>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</si>
  <si>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</si>
  <si>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</si>
  <si>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</si>
  <si>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</si>
  <si>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</si>
  <si>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</si>
  <si>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</si>
  <si>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</si>
  <si>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</si>
  <si>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</si>
  <si>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</si>
  <si>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</si>
  <si>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</si>
  <si>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</si>
  <si>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</si>
  <si>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</si>
  <si>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</si>
  <si>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</si>
  <si>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</si>
  <si>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</si>
  <si>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</si>
  <si>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</si>
  <si>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</si>
  <si>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</si>
  <si>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</si>
  <si>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</si>
  <si>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</si>
  <si>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</si>
  <si>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</si>
  <si>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</si>
  <si>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</si>
  <si>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</si>
  <si>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</si>
  <si>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</si>
  <si>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</si>
  <si>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</si>
  <si>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</si>
  <si>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</si>
  <si>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</si>
  <si>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</si>
  <si>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</si>
  <si>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</si>
  <si>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</si>
  <si>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</si>
  <si>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</si>
  <si>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</si>
  <si>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</si>
  <si>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</si>
  <si>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</si>
  <si>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</si>
  <si>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</si>
  <si>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</si>
  <si>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</si>
  <si>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</si>
  <si>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</si>
  <si>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</si>
  <si>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</si>
  <si>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</si>
  <si>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</si>
  <si>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</si>
  <si>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</si>
  <si>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</si>
  <si>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</si>
  <si>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</si>
  <si>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</si>
  <si>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</si>
  <si>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</si>
  <si>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</si>
  <si>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</si>
  <si>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</si>
  <si>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</si>
  <si>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</si>
  <si>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</si>
  <si>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</si>
  <si>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</si>
  <si>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</si>
  <si>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</si>
  <si>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</si>
  <si>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</si>
  <si>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</si>
  <si>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</si>
  <si>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</si>
  <si>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</si>
  <si>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</si>
  <si>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</si>
  <si>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</si>
  <si>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</si>
  <si>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</si>
  <si>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</si>
  <si>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</si>
  <si>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</si>
  <si>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</si>
  <si>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</si>
  <si>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</si>
  <si>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</si>
  <si>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</si>
  <si>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</si>
  <si>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</si>
  <si>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</si>
  <si>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</si>
  <si>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</si>
  <si>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</si>
  <si>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</si>
  <si>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</si>
  <si>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</si>
  <si>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</si>
  <si>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</si>
  <si>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</si>
  <si>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</si>
  <si>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</si>
  <si>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</si>
  <si>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</si>
  <si>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</si>
  <si>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</si>
  <si>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</si>
  <si>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</si>
  <si>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</si>
  <si>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</si>
  <si>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</si>
  <si>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</si>
  <si>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</si>
  <si>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</si>
  <si>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</si>
  <si>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</si>
  <si>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</si>
  <si>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</si>
  <si>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</si>
  <si>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</si>
  <si>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</si>
  <si>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</si>
  <si>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</si>
  <si>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</si>
  <si>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</si>
  <si>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</si>
  <si>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</si>
  <si>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</si>
  <si>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</si>
  <si>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</si>
  <si>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</si>
  <si>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</si>
  <si>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</si>
  <si>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</si>
  <si>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</si>
  <si>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</si>
  <si>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</si>
  <si>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</si>
  <si>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</si>
  <si>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</si>
  <si>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</si>
  <si>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</si>
  <si>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</si>
  <si>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</si>
  <si>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</si>
  <si>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</si>
  <si>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</si>
  <si>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</si>
  <si>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</si>
  <si>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</si>
  <si>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</si>
  <si>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</si>
  <si>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</si>
  <si>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</si>
  <si>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</si>
  <si>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</si>
  <si>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</si>
  <si>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</si>
  <si>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</si>
  <si>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</si>
  <si>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</si>
  <si>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</si>
  <si>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</si>
  <si>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</si>
  <si>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</si>
  <si>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</si>
  <si>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</si>
  <si>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</si>
  <si>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</si>
  <si>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</si>
  <si>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</si>
  <si>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</si>
  <si>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</si>
  <si>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</si>
  <si>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</si>
  <si>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</si>
  <si>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</si>
  <si>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</si>
  <si>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</si>
  <si>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</si>
  <si>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</si>
  <si>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</si>
  <si>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</si>
  <si>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</si>
  <si>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</si>
  <si>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</si>
  <si>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</si>
  <si>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</si>
  <si>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</si>
  <si>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</si>
  <si>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</si>
  <si>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</si>
  <si>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</si>
  <si>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</si>
  <si>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</si>
  <si>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</si>
  <si>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</si>
  <si>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</si>
  <si>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</si>
  <si>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</si>
  <si>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</si>
  <si>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</si>
  <si>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</si>
  <si>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</si>
  <si>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</si>
  <si>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</si>
  <si>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</si>
  <si>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</si>
  <si>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</si>
  <si>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</si>
  <si>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</si>
  <si>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</si>
  <si>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</si>
  <si>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</si>
  <si>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</si>
  <si>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</si>
  <si>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</si>
  <si>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</si>
  <si>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</si>
  <si>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</si>
  <si>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</si>
  <si>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</si>
  <si>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</si>
  <si>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</si>
  <si>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</si>
  <si>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</si>
  <si>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</si>
  <si>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</si>
  <si>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</si>
  <si>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</si>
  <si>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</si>
  <si>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</si>
  <si>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</si>
  <si>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</si>
  <si>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</si>
  <si>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</si>
  <si>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</si>
  <si>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</si>
  <si>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</si>
  <si>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</si>
  <si>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</si>
  <si>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</si>
  <si>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</si>
  <si>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</si>
  <si>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</si>
  <si>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</si>
  <si>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</si>
  <si>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</si>
  <si>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</si>
  <si>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</si>
  <si>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</si>
  <si>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</si>
  <si>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</si>
  <si>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</si>
  <si>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</si>
  <si>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</si>
  <si>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</si>
  <si>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</si>
  <si>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</si>
  <si>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</si>
  <si>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</si>
  <si>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</si>
  <si>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</si>
  <si>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</si>
  <si>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</si>
  <si>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</si>
  <si>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</si>
  <si>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</si>
  <si>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</si>
  <si>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</si>
  <si>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</si>
  <si>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</si>
  <si>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</si>
  <si>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</si>
  <si>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</si>
  <si>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</si>
  <si>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</si>
  <si>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</si>
  <si>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</si>
  <si>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</si>
  <si>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</si>
  <si>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</si>
  <si>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</si>
  <si>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</si>
  <si>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</si>
  <si>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</si>
  <si>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</si>
  <si>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</si>
  <si>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</si>
  <si>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</si>
  <si>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</si>
  <si>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</si>
  <si>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</si>
  <si>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</si>
  <si>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</si>
  <si>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</si>
  <si>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</si>
  <si>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</si>
  <si>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</si>
  <si>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</si>
  <si>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</si>
  <si>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</si>
  <si>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</si>
  <si>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</si>
  <si>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</si>
  <si>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</si>
  <si>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</si>
  <si>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</si>
  <si>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</si>
  <si>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</si>
  <si>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</si>
  <si>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</si>
  <si>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</si>
  <si>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</si>
  <si>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</si>
  <si>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</si>
  <si>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</si>
  <si>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</si>
  <si>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</si>
  <si>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</si>
  <si>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</si>
  <si>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</si>
  <si>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</si>
  <si>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</si>
  <si>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</si>
  <si>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</si>
  <si>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</si>
  <si>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</si>
  <si>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</si>
  <si>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</si>
  <si>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</si>
  <si>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</si>
  <si>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</si>
  <si>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</si>
  <si>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</si>
  <si>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</si>
  <si>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</si>
  <si>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</si>
  <si>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</si>
  <si>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</si>
  <si>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</si>
  <si>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</si>
  <si>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</si>
  <si>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</si>
  <si>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</si>
  <si>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</si>
  <si>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</si>
  <si>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</si>
  <si>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</si>
  <si>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</si>
  <si>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</si>
  <si>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</si>
  <si>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</si>
  <si>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</si>
  <si>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</si>
  <si>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</si>
  <si>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</si>
  <si>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</si>
  <si>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</si>
  <si>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</si>
  <si>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</si>
  <si>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</si>
  <si>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</si>
  <si>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</si>
  <si>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</si>
  <si>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</si>
  <si>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</si>
  <si>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</si>
  <si>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</si>
  <si>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</si>
  <si>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</si>
  <si>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</si>
  <si>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</si>
  <si>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</si>
  <si>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</si>
  <si>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</si>
  <si>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</si>
  <si>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</si>
  <si>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</si>
  <si>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</si>
  <si>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</si>
  <si>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</si>
  <si>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</si>
  <si>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</si>
  <si>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</si>
  <si>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</si>
  <si>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</si>
  <si>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</si>
  <si>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</si>
  <si>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</si>
  <si>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</si>
  <si>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</si>
  <si>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</si>
  <si>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</si>
  <si>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</si>
  <si>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</si>
  <si>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</si>
  <si>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</si>
  <si>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</si>
  <si>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</si>
  <si>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</si>
  <si>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</si>
  <si>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</si>
  <si>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</si>
  <si>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</si>
  <si>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</si>
  <si>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</si>
  <si>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</si>
  <si>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</si>
  <si>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</si>
  <si>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</si>
  <si>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</si>
  <si>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</si>
  <si>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</si>
  <si>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</si>
  <si>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</si>
  <si>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</si>
  <si>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</si>
  <si>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</si>
  <si>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</si>
  <si>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</si>
  <si>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</si>
  <si>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</si>
  <si>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</si>
  <si>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</si>
  <si>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</si>
  <si>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</si>
  <si>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</si>
  <si>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</si>
  <si>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</si>
  <si>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</si>
  <si>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</si>
  <si>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</si>
  <si>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</si>
  <si>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</si>
  <si>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</si>
  <si>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</si>
  <si>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</si>
  <si>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</si>
  <si>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</si>
  <si>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</si>
  <si>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</si>
  <si>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</si>
  <si>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</si>
  <si>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</si>
  <si>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</si>
  <si>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</si>
  <si>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</si>
  <si>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</si>
  <si>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</si>
  <si>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</si>
  <si>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</si>
  <si>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</si>
  <si>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</si>
  <si>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</si>
  <si>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</si>
  <si>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</si>
  <si>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</si>
  <si>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</si>
  <si>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</si>
  <si>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</si>
  <si>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</si>
  <si>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</si>
  <si>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</si>
  <si>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</si>
  <si>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</si>
  <si>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</si>
  <si>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</si>
  <si>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</si>
  <si>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</si>
  <si>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</si>
  <si>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</si>
  <si>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</si>
  <si>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</si>
  <si>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</si>
  <si>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</si>
  <si>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</si>
  <si>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</si>
  <si>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</si>
  <si>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</si>
  <si>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</si>
  <si>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</si>
  <si>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</si>
  <si>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</si>
  <si>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</si>
  <si>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</si>
  <si>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</si>
  <si>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</si>
  <si>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</si>
  <si>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</si>
  <si>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</si>
  <si>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</si>
  <si>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</si>
  <si>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</si>
  <si>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</si>
  <si>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</si>
  <si>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</si>
  <si>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</si>
  <si>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</si>
  <si>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</si>
  <si>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</si>
  <si>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</si>
  <si>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</si>
  <si>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</si>
  <si>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</si>
  <si>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</si>
  <si>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</si>
  <si>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</si>
  <si>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</si>
  <si>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</si>
  <si>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</si>
  <si>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</si>
  <si>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</si>
  <si>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</si>
  <si>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</si>
  <si>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</si>
  <si>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</si>
  <si>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</si>
  <si>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</si>
  <si>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</si>
  <si>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</si>
  <si>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</si>
  <si>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</si>
  <si>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</si>
  <si>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</si>
  <si>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</si>
  <si>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</si>
  <si>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</si>
  <si>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</si>
  <si>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</si>
  <si>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</si>
  <si>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</si>
  <si>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</si>
  <si>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</si>
  <si>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</si>
  <si>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</si>
  <si>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</si>
  <si>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</si>
  <si>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</si>
  <si>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</si>
  <si>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</si>
  <si>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</si>
  <si>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</si>
  <si>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</si>
  <si>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</si>
  <si>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</si>
  <si>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</si>
  <si>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</si>
  <si>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</si>
  <si>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</si>
  <si>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</si>
  <si>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</si>
  <si>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</si>
  <si>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</si>
  <si>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</si>
  <si>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</si>
  <si>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</si>
  <si>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</si>
  <si>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</si>
  <si>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</si>
  <si>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</si>
  <si>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</si>
  <si>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</si>
  <si>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</si>
  <si>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</si>
  <si>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</si>
  <si>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</si>
  <si>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</si>
  <si>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</si>
  <si>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</si>
  <si>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</si>
  <si>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</si>
  <si>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</si>
  <si>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</si>
  <si>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</si>
  <si>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</si>
  <si>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</si>
  <si>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</si>
  <si>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</si>
  <si>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</si>
  <si>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</si>
  <si>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</si>
  <si>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</si>
  <si>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</si>
  <si>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</si>
  <si>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</si>
  <si>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</si>
  <si>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</si>
  <si>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</si>
  <si>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</si>
  <si>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</si>
  <si>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</si>
  <si>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</si>
  <si>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</si>
  <si>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</si>
  <si>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</si>
  <si>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</si>
  <si>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</si>
  <si>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</si>
  <si>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</si>
  <si>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</si>
  <si>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</si>
  <si>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</si>
  <si>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</si>
  <si>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</si>
  <si>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</si>
  <si>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</si>
  <si>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</si>
  <si>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</si>
  <si>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</si>
  <si>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</si>
  <si>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</si>
  <si>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</si>
  <si>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</si>
  <si>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</si>
  <si>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</si>
  <si>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</si>
  <si>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</si>
  <si>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</si>
  <si>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</si>
  <si>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</si>
  <si>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</si>
  <si>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</si>
  <si>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</si>
  <si>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</si>
  <si>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</si>
  <si>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</si>
  <si>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</si>
  <si>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</si>
  <si>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</si>
  <si>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</si>
  <si>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</si>
  <si>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</si>
  <si>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</si>
  <si>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</si>
  <si>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</si>
  <si>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</si>
  <si>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</si>
  <si>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</si>
  <si>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</si>
  <si>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</si>
  <si>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</si>
  <si>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</si>
  <si>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</si>
  <si>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</si>
  <si>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</si>
  <si>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</si>
  <si>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</si>
  <si>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</si>
  <si>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</si>
  <si>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</si>
  <si>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</si>
  <si>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</si>
  <si>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</si>
  <si>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</si>
  <si>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</si>
  <si>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</si>
  <si>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</si>
  <si>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</si>
  <si>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</si>
  <si>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</si>
  <si>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</si>
  <si>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</si>
  <si>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</si>
  <si>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</si>
  <si>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</si>
  <si>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</si>
  <si>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</si>
  <si>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</si>
  <si>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</si>
  <si>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</si>
  <si>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</si>
  <si>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</si>
  <si>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</si>
  <si>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</si>
  <si>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</si>
  <si>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</si>
  <si>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</si>
  <si>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</si>
  <si>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</si>
  <si>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</si>
  <si>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</si>
  <si>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</si>
  <si>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</si>
  <si>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</si>
  <si>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</si>
  <si>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</si>
  <si>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</si>
  <si>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</si>
  <si>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</si>
  <si>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</si>
  <si>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</si>
  <si>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</si>
  <si>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</si>
  <si>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</si>
  <si>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</si>
  <si>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</si>
  <si>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</si>
  <si>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</si>
  <si>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</si>
  <si>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</si>
  <si>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</si>
  <si>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</si>
  <si>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</si>
  <si>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</si>
  <si>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</si>
  <si>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</si>
  <si>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</si>
  <si>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</si>
  <si>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</si>
  <si>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</si>
  <si>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</si>
  <si>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</si>
  <si>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</si>
  <si>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</si>
  <si>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</si>
  <si>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</si>
  <si>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</si>
  <si>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</si>
  <si>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</si>
  <si>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</si>
  <si>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</si>
  <si>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</si>
  <si>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</si>
  <si>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</si>
  <si>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</si>
  <si>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</si>
  <si>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</si>
  <si>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</si>
  <si>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</si>
  <si>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</si>
  <si>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</si>
  <si>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</si>
  <si>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</si>
  <si>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</si>
  <si>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</si>
  <si>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</si>
  <si>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</si>
  <si>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</si>
  <si>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</si>
  <si>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</si>
  <si>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</si>
  <si>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</si>
  <si>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</si>
  <si>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</si>
  <si>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</si>
  <si>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</si>
  <si>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</si>
  <si>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</si>
  <si>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</si>
  <si>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</si>
  <si>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</si>
  <si>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</si>
  <si>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</si>
  <si>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</si>
  <si>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</si>
  <si>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</si>
  <si>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</si>
  <si>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</si>
  <si>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</si>
  <si>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</si>
  <si>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</si>
  <si>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</si>
  <si>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</si>
  <si>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</si>
  <si>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</si>
  <si>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</si>
  <si>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</si>
  <si>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</si>
  <si>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</si>
  <si>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</si>
  <si>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</si>
  <si>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</si>
  <si>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</si>
  <si>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</si>
  <si>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</si>
  <si>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</si>
  <si>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</si>
  <si>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</si>
  <si>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</si>
  <si>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</si>
  <si>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</si>
  <si>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</si>
  <si>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</si>
  <si>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</si>
  <si>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</si>
  <si>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</si>
  <si>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</si>
  <si>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</si>
  <si>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</si>
  <si>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</si>
  <si>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</si>
  <si>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</si>
  <si>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</si>
  <si>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</si>
  <si>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</si>
  <si>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</si>
  <si>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</si>
  <si>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</si>
  <si>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</si>
  <si>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</si>
  <si>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</si>
  <si>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</si>
  <si>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</si>
  <si>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</si>
  <si>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</si>
  <si>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</si>
  <si>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</si>
  <si>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</si>
  <si>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</si>
  <si>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</si>
  <si>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</si>
  <si>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</si>
  <si>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</si>
  <si>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</si>
  <si>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</si>
  <si>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</si>
  <si>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</si>
  <si>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</si>
  <si>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</si>
  <si>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</si>
  <si>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</si>
  <si>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</si>
  <si>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</si>
  <si>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</si>
  <si>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</si>
  <si>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</si>
  <si>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</si>
  <si>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</si>
  <si>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</si>
  <si>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</si>
  <si>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</si>
  <si>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</si>
  <si>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</si>
  <si>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</si>
  <si>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</si>
  <si>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</si>
  <si>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</si>
  <si>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</si>
  <si>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</si>
  <si>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</si>
  <si>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</si>
  <si>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</si>
  <si>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</si>
  <si>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</si>
  <si>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</si>
  <si>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</si>
  <si>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</si>
  <si>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</si>
  <si>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</si>
  <si>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</si>
  <si>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</si>
  <si>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</si>
  <si>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</si>
  <si>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</si>
  <si>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</si>
  <si>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</si>
  <si>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</si>
  <si>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</si>
  <si>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</si>
  <si>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</si>
  <si>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</si>
  <si>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</si>
  <si>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</si>
  <si>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</si>
  <si>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</si>
  <si>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</si>
  <si>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</si>
  <si>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</si>
  <si>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</si>
  <si>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</si>
  <si>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</si>
  <si>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</si>
  <si>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</si>
  <si>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</si>
  <si>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</si>
  <si>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</si>
  <si>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</si>
  <si>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</si>
  <si>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</si>
  <si>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</si>
  <si>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</si>
  <si>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</si>
  <si>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</si>
  <si>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</si>
  <si>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</si>
  <si>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</si>
  <si>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</si>
  <si>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</si>
  <si>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</si>
  <si>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</si>
  <si>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</si>
  <si>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</si>
  <si>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</si>
  <si>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</si>
  <si>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</si>
  <si>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</si>
  <si>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</si>
  <si>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</si>
  <si>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</si>
  <si>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</si>
  <si>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</si>
  <si>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</si>
  <si>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</si>
  <si>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</si>
  <si>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</si>
  <si>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</si>
  <si>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</si>
  <si>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</si>
  <si>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</si>
  <si>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</si>
  <si>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</si>
  <si>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</si>
  <si>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</si>
  <si>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</si>
  <si>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</si>
  <si>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</si>
  <si>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</si>
  <si>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</si>
  <si>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</si>
  <si>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</si>
  <si>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</si>
  <si>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</si>
  <si>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</si>
  <si>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</si>
  <si>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</si>
  <si>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</si>
  <si>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</si>
  <si>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</si>
  <si>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</si>
  <si>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</si>
  <si>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</si>
  <si>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</si>
  <si>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</si>
  <si>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</si>
  <si>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</si>
  <si>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</si>
  <si>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</si>
  <si>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</si>
  <si>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</si>
  <si>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</si>
  <si>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</si>
  <si>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</si>
  <si>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</si>
  <si>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</si>
  <si>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</si>
  <si>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</si>
  <si>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</si>
  <si>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</si>
  <si>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</si>
  <si>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</si>
  <si>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</si>
  <si>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</si>
  <si>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</si>
  <si>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</si>
  <si>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</si>
  <si>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</si>
  <si>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</si>
  <si>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</si>
  <si>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</si>
  <si>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</si>
  <si>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</si>
  <si>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</si>
  <si>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</si>
  <si>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</si>
  <si>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</si>
  <si>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</si>
  <si>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</si>
  <si>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</si>
  <si>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</si>
  <si>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</si>
  <si>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</si>
  <si>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</si>
  <si>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</si>
  <si>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</si>
  <si>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</si>
  <si>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</si>
  <si>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</si>
  <si>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</si>
  <si>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</si>
  <si>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</si>
  <si>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</si>
  <si>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</si>
  <si>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</si>
  <si>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</si>
  <si>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</si>
  <si>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</si>
  <si>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</si>
  <si>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</si>
  <si>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</si>
  <si>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</si>
  <si>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</si>
  <si>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</si>
  <si>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</si>
  <si>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</si>
  <si>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</si>
  <si>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</si>
  <si>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</si>
  <si>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</si>
  <si>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</si>
  <si>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</si>
  <si>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</si>
  <si>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</si>
  <si>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</si>
  <si>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</si>
  <si>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</si>
  <si>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</si>
  <si>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</si>
  <si>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</si>
  <si>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</si>
  <si>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</si>
  <si>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</si>
  <si>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</si>
  <si>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</si>
  <si>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</si>
  <si>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</si>
  <si>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</si>
  <si>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</si>
  <si>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</si>
  <si>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</si>
  <si>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</si>
  <si>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</si>
  <si>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</si>
  <si>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</si>
  <si>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</si>
  <si>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</si>
  <si>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</si>
  <si>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</si>
  <si>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</si>
  <si>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</si>
  <si>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</si>
  <si>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</si>
  <si>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</si>
  <si>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</si>
  <si>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</si>
  <si>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</si>
  <si>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</si>
  <si>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</si>
  <si>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</si>
  <si>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</si>
  <si>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</si>
  <si>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</si>
  <si>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</si>
  <si>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</si>
  <si>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</si>
  <si>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</si>
  <si>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</si>
  <si>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</si>
  <si>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</si>
  <si>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</si>
  <si>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</si>
  <si>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</si>
  <si>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</si>
  <si>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</si>
  <si>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</si>
  <si>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</si>
  <si>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</si>
  <si>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</si>
  <si>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</si>
  <si>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</si>
  <si>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</si>
  <si>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</si>
  <si>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</si>
  <si>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</si>
  <si>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</si>
  <si>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</si>
  <si>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</si>
  <si>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</si>
  <si>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</si>
  <si>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</si>
  <si>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</si>
  <si>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</si>
  <si>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</si>
  <si>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</si>
  <si>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</si>
  <si>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</si>
  <si>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</si>
  <si>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</si>
  <si>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</si>
  <si>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</si>
  <si>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</si>
  <si>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</si>
  <si>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</si>
  <si>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</si>
  <si>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</si>
  <si>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</si>
  <si>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</si>
  <si>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</si>
  <si>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</si>
  <si>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</si>
  <si>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</si>
  <si>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</si>
  <si>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</si>
  <si>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</si>
  <si>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</si>
  <si>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</si>
  <si>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</si>
  <si>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</si>
  <si>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</si>
  <si>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</si>
  <si>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</si>
  <si>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</si>
  <si>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</si>
  <si>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</si>
  <si>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</si>
  <si>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</si>
  <si>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</si>
  <si>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</si>
  <si>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</si>
  <si>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</si>
  <si>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</si>
  <si>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</si>
  <si>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</si>
  <si>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</si>
  <si>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</si>
  <si>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</si>
  <si>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</si>
  <si>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</si>
  <si>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</si>
  <si>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</si>
  <si>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</si>
  <si>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</si>
  <si>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</si>
  <si>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</si>
  <si>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</si>
  <si>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</si>
  <si>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</si>
  <si>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</si>
  <si>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</si>
  <si>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</si>
  <si>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</si>
  <si>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</si>
  <si>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</si>
  <si>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</si>
  <si>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</si>
  <si>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</si>
  <si>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</si>
  <si>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</si>
  <si>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</si>
  <si>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</si>
  <si>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</si>
  <si>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</si>
  <si>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</si>
  <si>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</si>
  <si>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</si>
  <si>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</si>
  <si>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</si>
  <si>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</si>
  <si>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</si>
  <si>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</si>
  <si>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</si>
  <si>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</si>
  <si>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</si>
  <si>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</si>
  <si>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</si>
  <si>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</si>
  <si>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</si>
  <si>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</si>
  <si>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</si>
  <si>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</si>
  <si>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</si>
  <si>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</si>
  <si>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</si>
  <si>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</si>
  <si>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</si>
  <si>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</si>
  <si>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</si>
  <si>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</si>
  <si>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</si>
  <si>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</si>
  <si>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</si>
  <si>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</si>
  <si>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</si>
  <si>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</si>
  <si>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</si>
  <si>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</si>
  <si>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</si>
  <si>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</si>
  <si>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</si>
  <si>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</si>
  <si>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</si>
  <si>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</si>
  <si>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</si>
  <si>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</si>
  <si>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</si>
  <si>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</si>
  <si>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</si>
  <si>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</si>
  <si>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</si>
  <si>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</si>
  <si>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</si>
  <si>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</si>
  <si>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</si>
  <si>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</si>
  <si>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</si>
  <si>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</si>
  <si>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</si>
  <si>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</si>
  <si>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</si>
  <si>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</si>
  <si>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</si>
  <si>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</si>
  <si>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</si>
  <si>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</si>
  <si>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</si>
  <si>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</si>
  <si>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</si>
  <si>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</si>
  <si>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</si>
  <si>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</si>
  <si>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</si>
  <si>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</si>
  <si>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</si>
  <si>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</si>
  <si>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</si>
  <si>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</si>
  <si>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</si>
  <si>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</si>
  <si>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</si>
  <si>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</si>
  <si>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</si>
  <si>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</si>
  <si>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</si>
  <si>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</si>
  <si>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</si>
  <si>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</si>
  <si>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</si>
  <si>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</si>
  <si>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</si>
  <si>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</si>
  <si>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</si>
  <si>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</si>
  <si>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</si>
  <si>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</si>
  <si>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</si>
  <si>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</si>
  <si>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</si>
  <si>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</si>
  <si>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</si>
  <si>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</si>
  <si>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</si>
  <si>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</si>
  <si>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</si>
  <si>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</si>
  <si>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</si>
  <si>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</si>
  <si>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</si>
  <si>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</si>
  <si>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</si>
  <si>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</si>
  <si>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</si>
  <si>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</si>
  <si>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</si>
  <si>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</si>
  <si>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</si>
  <si>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</si>
  <si>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</si>
  <si>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</si>
  <si>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</si>
  <si>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</si>
  <si>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</si>
  <si>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</si>
  <si>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</si>
  <si>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</si>
  <si>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</si>
  <si>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</si>
  <si>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</si>
  <si>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</si>
  <si>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</si>
  <si>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</si>
  <si>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</si>
  <si>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</si>
  <si>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</si>
  <si>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</si>
  <si>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</si>
  <si>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</si>
  <si>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</si>
  <si>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</si>
  <si>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</si>
  <si>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</si>
  <si>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</si>
  <si>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</si>
  <si>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</si>
  <si>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</si>
  <si>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</si>
  <si>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</si>
  <si>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</si>
  <si>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</si>
  <si>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</si>
  <si>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</si>
  <si>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</si>
  <si>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</si>
  <si>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</si>
  <si>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</si>
  <si>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</si>
  <si>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</si>
  <si>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</si>
  <si>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</si>
  <si>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</si>
  <si>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</si>
  <si>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</si>
  <si>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</si>
  <si>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</si>
  <si>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</si>
  <si>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</si>
  <si>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</si>
  <si>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</si>
  <si>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</si>
  <si>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</si>
  <si>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</si>
  <si>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</si>
  <si>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</si>
  <si>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</si>
  <si>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</si>
  <si>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</si>
  <si>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</si>
  <si>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</si>
  <si>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</si>
  <si>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</si>
  <si>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</si>
  <si>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</si>
  <si>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</si>
  <si>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</si>
  <si>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</si>
  <si>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</si>
  <si>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</si>
  <si>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</si>
  <si>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</si>
  <si>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</si>
  <si>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</si>
  <si>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</si>
  <si>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</si>
  <si>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</si>
  <si>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</si>
  <si>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</si>
  <si>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</si>
  <si>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</si>
  <si>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</si>
  <si>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</si>
  <si>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</si>
  <si>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</si>
  <si>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</si>
  <si>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</si>
  <si>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</si>
  <si>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</si>
  <si>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</si>
  <si>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</si>
  <si>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</si>
  <si>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</si>
  <si>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</si>
  <si>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</si>
  <si>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</si>
  <si>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</si>
  <si>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</si>
  <si>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</si>
  <si>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</si>
  <si>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</si>
  <si>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</si>
  <si>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</si>
  <si>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</si>
  <si>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</si>
  <si>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</si>
  <si>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</si>
  <si>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</si>
  <si>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</si>
  <si>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</si>
  <si>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</si>
  <si>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</si>
  <si>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</si>
  <si>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</si>
  <si>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</si>
  <si>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</si>
  <si>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</si>
  <si>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</si>
  <si>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</si>
  <si>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</si>
  <si>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</si>
  <si>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</si>
  <si>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</si>
  <si>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</si>
  <si>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</si>
  <si>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</si>
  <si>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</si>
  <si>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</si>
  <si>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</si>
  <si>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</si>
  <si>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</si>
  <si>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</si>
  <si>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</si>
  <si>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</si>
  <si>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</si>
  <si>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</si>
  <si>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</si>
  <si>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</si>
  <si>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</si>
  <si>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</si>
  <si>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</si>
  <si>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</si>
  <si>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</si>
  <si>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</si>
  <si>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</si>
  <si>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</si>
  <si>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</si>
  <si>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</si>
  <si>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</si>
  <si>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</si>
  <si>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</si>
  <si>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</si>
  <si>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</si>
  <si>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</si>
  <si>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</si>
  <si>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</si>
  <si>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</si>
  <si>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</si>
  <si>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</si>
  <si>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</si>
  <si>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</si>
  <si>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</si>
  <si>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</si>
  <si>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</si>
  <si>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</si>
  <si>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</si>
  <si>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</si>
  <si>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</si>
  <si>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</si>
  <si>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</si>
  <si>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</si>
  <si>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</si>
  <si>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</si>
  <si>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</si>
  <si>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</si>
  <si>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</si>
  <si>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</si>
  <si>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</si>
  <si>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</si>
  <si>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</si>
  <si>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</si>
  <si>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</si>
  <si>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</si>
  <si>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</si>
  <si>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</si>
  <si>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</si>
  <si>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</si>
  <si>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</si>
  <si>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</si>
  <si>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</si>
  <si>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</si>
  <si>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</si>
  <si>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</si>
  <si>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</si>
  <si>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</si>
  <si>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</si>
  <si>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</si>
  <si>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</si>
  <si>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</si>
  <si>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</si>
  <si>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</si>
  <si>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</si>
  <si>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</si>
  <si>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</si>
  <si>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</si>
  <si>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</si>
  <si>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</si>
  <si>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</si>
  <si>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</si>
  <si>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</si>
  <si>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</si>
  <si>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</si>
  <si>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</si>
  <si>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</si>
  <si>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</si>
  <si>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</si>
  <si>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</si>
  <si>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</si>
  <si>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</si>
  <si>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</si>
  <si>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</si>
  <si>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</si>
  <si>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</si>
  <si>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</si>
  <si>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</si>
  <si>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</si>
  <si>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</si>
  <si>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</si>
  <si>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</si>
  <si>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</si>
  <si>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</si>
  <si>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</si>
  <si>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</si>
  <si>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</si>
  <si>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</si>
  <si>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</si>
  <si>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</si>
  <si>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</si>
  <si>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</si>
  <si>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</si>
  <si>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</si>
  <si>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</si>
  <si>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</si>
  <si>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</si>
  <si>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</si>
  <si>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</si>
  <si>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</si>
  <si>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</si>
  <si>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</si>
  <si>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</si>
  <si>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</si>
  <si>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</si>
  <si>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</si>
  <si>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</si>
  <si>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</si>
  <si>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</si>
  <si>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</si>
  <si>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</si>
  <si>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</si>
  <si>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</si>
  <si>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</si>
  <si>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</si>
  <si>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</si>
  <si>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</si>
  <si>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</si>
  <si>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</si>
  <si>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</si>
  <si>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</si>
  <si>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</si>
  <si>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</si>
  <si>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</si>
  <si>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</si>
  <si>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</si>
  <si>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</si>
  <si>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</si>
  <si>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</si>
  <si>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</si>
  <si>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</si>
  <si>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</si>
  <si>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</si>
  <si>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</si>
  <si>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</si>
  <si>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</si>
  <si>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</si>
  <si>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</si>
  <si>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</si>
  <si>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</si>
  <si>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</si>
  <si>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</si>
  <si>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</si>
  <si>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</si>
  <si>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</si>
  <si>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</si>
  <si>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</si>
  <si>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</si>
  <si>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</si>
  <si>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</si>
  <si>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</si>
  <si>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</si>
  <si>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</si>
  <si>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</si>
  <si>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</si>
  <si>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</si>
  <si>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</si>
  <si>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</si>
  <si>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</si>
  <si>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</si>
  <si>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</si>
  <si>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</si>
  <si>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</si>
  <si>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</si>
  <si>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</si>
  <si>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</si>
  <si>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</si>
  <si>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</si>
  <si>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</si>
  <si>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</si>
  <si>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</si>
  <si>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</si>
  <si>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</si>
  <si>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</si>
  <si>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</si>
  <si>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</si>
  <si>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</si>
  <si>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</si>
  <si>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</si>
  <si>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</si>
  <si>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</si>
  <si>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</si>
  <si>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</si>
  <si>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</si>
  <si>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</si>
  <si>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</si>
  <si>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</si>
  <si>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</si>
  <si>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</si>
  <si>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</si>
  <si>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</si>
  <si>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</si>
  <si>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</si>
  <si>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</si>
  <si>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</si>
  <si>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</si>
  <si>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</si>
  <si>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</si>
  <si>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</si>
  <si>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</si>
  <si>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</si>
  <si>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</si>
  <si>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</si>
  <si>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</si>
  <si>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</si>
  <si>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</si>
  <si>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</si>
  <si>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</si>
  <si>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</si>
  <si>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</si>
  <si>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</si>
  <si>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</si>
  <si>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</si>
  <si>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</si>
  <si>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</si>
  <si>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</si>
  <si>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</si>
  <si>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</si>
  <si>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</si>
  <si>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</si>
  <si>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</si>
  <si>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</si>
  <si>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</si>
  <si>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</si>
  <si>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</si>
  <si>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</si>
  <si>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</si>
  <si>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</si>
  <si>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</si>
  <si>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</si>
  <si>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</si>
  <si>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</si>
  <si>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</si>
  <si>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</si>
  <si>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</si>
  <si>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</si>
  <si>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</si>
  <si>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</si>
  <si>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</si>
  <si>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</si>
  <si>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</si>
  <si>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</si>
  <si>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</si>
  <si>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</si>
  <si>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</si>
  <si>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</si>
  <si>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</si>
  <si>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</si>
  <si>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</si>
  <si>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</si>
  <si>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</si>
  <si>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</si>
  <si>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</si>
  <si>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</si>
  <si>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</si>
  <si>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</si>
  <si>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</si>
  <si>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</si>
  <si>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</si>
  <si>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</si>
  <si>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</si>
  <si>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</si>
  <si>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</si>
  <si>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</si>
  <si>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</si>
  <si>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</si>
  <si>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</si>
  <si>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</si>
  <si>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</si>
  <si>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</si>
  <si>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</si>
  <si>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</si>
  <si>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</si>
  <si>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</si>
  <si>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</si>
  <si>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</si>
  <si>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</si>
  <si>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</si>
  <si>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</si>
  <si>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</si>
  <si>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</si>
  <si>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</si>
  <si>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</si>
  <si>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</si>
  <si>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</si>
  <si>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</si>
  <si>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</si>
  <si>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</si>
  <si>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</si>
  <si>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</si>
  <si>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</si>
  <si>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</si>
  <si>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</si>
  <si>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</si>
  <si>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</si>
  <si>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</si>
  <si>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</si>
  <si>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</si>
  <si>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</si>
  <si>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</si>
  <si>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</si>
  <si>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</si>
  <si>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</si>
  <si>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</si>
  <si>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</si>
  <si>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</si>
  <si>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</si>
  <si>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</si>
  <si>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</si>
  <si>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</si>
  <si>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</si>
  <si>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</si>
  <si>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</si>
  <si>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</si>
  <si>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</si>
  <si>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</si>
  <si>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</si>
  <si>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</si>
  <si>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</si>
  <si>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</si>
  <si>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</si>
  <si>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</si>
  <si>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</si>
  <si>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</si>
  <si>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</si>
  <si>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</si>
  <si>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</si>
  <si>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</si>
  <si>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</si>
  <si>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</si>
  <si>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</si>
  <si>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</si>
  <si>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</si>
  <si>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</si>
  <si>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</si>
  <si>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</si>
  <si>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</si>
  <si>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</si>
  <si>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</si>
  <si>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</si>
  <si>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</si>
  <si>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</si>
  <si>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</si>
  <si>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</si>
  <si>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</si>
  <si>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</si>
  <si>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</si>
  <si>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</si>
  <si>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</si>
  <si>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</si>
  <si>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</si>
  <si>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</si>
  <si>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</si>
  <si>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</si>
  <si>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</si>
  <si>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</si>
  <si>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</si>
  <si>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</si>
  <si>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</si>
  <si>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</si>
  <si>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</si>
  <si>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</si>
  <si>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</si>
  <si>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</si>
  <si>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</si>
  <si>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</si>
  <si>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</si>
  <si>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</si>
  <si>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</si>
  <si>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</si>
  <si>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</si>
  <si>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</si>
  <si>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</si>
  <si>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</si>
  <si>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</si>
  <si>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</si>
  <si>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</si>
  <si>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</si>
  <si>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</si>
  <si>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</si>
  <si>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</si>
  <si>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</si>
  <si>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</si>
  <si>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</si>
  <si>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</si>
  <si>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</si>
  <si>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</si>
  <si>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</si>
  <si>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</si>
  <si>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</si>
  <si>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</si>
  <si>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</si>
  <si>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</si>
  <si>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</si>
  <si>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</si>
  <si>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</si>
  <si>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</si>
  <si>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</si>
  <si>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</si>
  <si>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</si>
  <si>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</si>
  <si>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</si>
  <si>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</si>
  <si>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</si>
  <si>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</si>
  <si>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</si>
  <si>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</si>
  <si>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</si>
  <si>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</si>
  <si>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</si>
  <si>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</si>
  <si>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</si>
  <si>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</si>
  <si>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</si>
  <si>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</si>
  <si>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</si>
  <si>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</si>
  <si>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</si>
  <si>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</si>
  <si>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</si>
  <si>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</si>
  <si>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</si>
  <si>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</si>
  <si>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</si>
  <si>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</si>
  <si>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</si>
  <si>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</si>
  <si>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</si>
  <si>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</si>
  <si>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</si>
  <si>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</si>
  <si>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</si>
  <si>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</si>
  <si>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</si>
  <si>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</si>
  <si>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</si>
  <si>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</si>
  <si>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</si>
  <si>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</si>
  <si>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</si>
  <si>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</si>
  <si>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</si>
  <si>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</si>
  <si>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</si>
  <si>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</si>
  <si>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</si>
  <si>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</si>
  <si>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</si>
  <si>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</si>
  <si>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</si>
  <si>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</si>
  <si>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</si>
  <si>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</si>
  <si>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</si>
  <si>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</si>
  <si>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</si>
  <si>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</si>
  <si>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</si>
  <si>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</si>
  <si>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</si>
  <si>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</si>
  <si>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</si>
  <si>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</si>
  <si>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</si>
  <si>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</si>
  <si>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</si>
  <si>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</si>
  <si>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</si>
  <si>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</si>
  <si>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</si>
  <si>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</si>
  <si>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</si>
  <si>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</si>
  <si>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</si>
  <si>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</si>
  <si>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</si>
  <si>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</si>
  <si>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</si>
  <si>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</si>
  <si>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</si>
  <si>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</si>
  <si>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</si>
  <si>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</si>
  <si>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</si>
  <si>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</si>
  <si>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</si>
  <si>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</si>
  <si>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</si>
  <si>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</si>
  <si>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</si>
  <si>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</si>
  <si>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</si>
  <si>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</si>
  <si>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</si>
  <si>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</si>
  <si>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</si>
  <si>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</si>
  <si>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</si>
  <si>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</si>
  <si>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</si>
  <si>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</si>
  <si>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</si>
  <si>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</si>
  <si>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</si>
  <si>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</si>
  <si>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</si>
  <si>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</si>
  <si>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</si>
  <si>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</si>
  <si>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</si>
  <si>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</si>
  <si>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</si>
  <si>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</si>
  <si>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</si>
  <si>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</si>
  <si>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</si>
  <si>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</si>
  <si>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</si>
  <si>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</si>
  <si>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</si>
  <si>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</si>
  <si>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</si>
  <si>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</si>
  <si>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</si>
  <si>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</si>
  <si>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</si>
  <si>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</si>
  <si>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</si>
  <si>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</si>
  <si>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</si>
  <si>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</si>
  <si>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</si>
  <si>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</si>
  <si>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</si>
  <si>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</si>
  <si>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</si>
  <si>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</si>
  <si>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</si>
  <si>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</si>
  <si>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</si>
  <si>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</si>
  <si>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</si>
  <si>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</si>
  <si>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</si>
  <si>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</si>
  <si>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</si>
  <si>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</si>
  <si>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</si>
  <si>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</si>
  <si>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</si>
  <si>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</si>
  <si>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</si>
  <si>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</si>
  <si>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</si>
  <si>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</si>
  <si>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</si>
  <si>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</si>
  <si>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</si>
  <si>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</si>
  <si>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</si>
  <si>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</si>
  <si>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</si>
  <si>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</si>
  <si>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</si>
  <si>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</si>
  <si>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</si>
  <si>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</si>
  <si>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</si>
  <si>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</si>
  <si>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</si>
  <si>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</si>
  <si>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</si>
  <si>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</si>
  <si>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</si>
  <si>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</si>
  <si>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</si>
  <si>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</si>
  <si>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</si>
  <si>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</si>
  <si>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</si>
  <si>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</si>
  <si>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</si>
  <si>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</si>
  <si>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</si>
  <si>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</si>
  <si>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</si>
  <si>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</si>
  <si>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</si>
  <si>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</si>
  <si>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</si>
  <si>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</si>
  <si>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</si>
  <si>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</si>
  <si>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</si>
  <si>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</si>
  <si>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</si>
  <si>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</si>
  <si>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</si>
  <si>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</si>
  <si>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</si>
  <si>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</si>
  <si>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</si>
  <si>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</si>
  <si>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</si>
  <si>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</si>
  <si>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</si>
  <si>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</si>
  <si>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</si>
  <si>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</si>
  <si>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</si>
  <si>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</si>
  <si>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</si>
  <si>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</si>
  <si>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</si>
  <si>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</si>
  <si>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</si>
  <si>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</si>
  <si>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</si>
  <si>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</si>
  <si>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</si>
  <si>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</si>
  <si>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</si>
  <si>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</si>
  <si>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</si>
  <si>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</si>
  <si>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</si>
  <si>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</si>
  <si>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</si>
  <si>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</si>
  <si>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</si>
  <si>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</si>
  <si>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</si>
  <si>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</si>
  <si>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</si>
  <si>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</si>
  <si>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</si>
  <si>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</si>
  <si>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</si>
  <si>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</si>
  <si>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</si>
  <si>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</si>
  <si>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</si>
  <si>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</si>
  <si>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</si>
  <si>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</si>
  <si>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</si>
  <si>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</si>
  <si>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</si>
  <si>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</si>
  <si>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</si>
  <si>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</si>
  <si>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</si>
  <si>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</si>
  <si>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</si>
  <si>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</si>
  <si>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</si>
  <si>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</si>
  <si>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</si>
  <si>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</si>
  <si>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</si>
  <si>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</si>
  <si>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</si>
  <si>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</si>
  <si>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</si>
  <si>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</si>
  <si>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</si>
  <si>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</si>
  <si>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</si>
  <si>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</si>
  <si>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</si>
  <si>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</si>
  <si>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</si>
  <si>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</si>
  <si>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</si>
  <si>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</si>
  <si>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</si>
  <si>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</si>
  <si>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</si>
  <si>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</si>
  <si>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</si>
  <si>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</si>
  <si>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</si>
  <si>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</si>
  <si>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</si>
  <si>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</si>
  <si>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</si>
  <si>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</si>
  <si>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</si>
  <si>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</si>
  <si>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</si>
  <si>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</si>
  <si>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</si>
  <si>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</si>
  <si>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</si>
  <si>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</si>
  <si>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</si>
  <si>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</si>
  <si>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</si>
  <si>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</si>
  <si>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</si>
  <si>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</si>
  <si>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</si>
  <si>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</si>
  <si>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</si>
  <si>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</si>
  <si>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</si>
  <si>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</si>
  <si>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</si>
  <si>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</si>
  <si>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</si>
  <si>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</si>
  <si>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</si>
  <si>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</si>
  <si>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</si>
  <si>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</si>
  <si>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</si>
  <si>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</si>
  <si>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</si>
  <si>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</si>
  <si>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</si>
  <si>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</si>
  <si>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</si>
  <si>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</si>
  <si>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</si>
  <si>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</si>
  <si>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</si>
  <si>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</si>
  <si>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</si>
  <si>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</si>
  <si>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</si>
  <si>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</si>
  <si>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</si>
  <si>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</si>
  <si>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</si>
  <si>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</si>
  <si>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</si>
  <si>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</si>
  <si>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</si>
  <si>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</si>
  <si>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</si>
  <si>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</si>
  <si>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</si>
  <si>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</si>
  <si>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</si>
  <si>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</si>
  <si>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</si>
  <si>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</si>
  <si>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</si>
  <si>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</si>
  <si>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</si>
  <si>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</si>
  <si>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</si>
  <si>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</si>
  <si>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</si>
  <si>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</si>
  <si>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</si>
  <si>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</si>
  <si>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</si>
  <si>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</si>
  <si>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</si>
  <si>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</si>
  <si>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</si>
  <si>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</si>
  <si>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</si>
  <si>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</si>
  <si>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</si>
  <si>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</si>
  <si>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</si>
  <si>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</si>
  <si>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</si>
  <si>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</si>
  <si>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</si>
  <si>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</si>
  <si>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</si>
  <si>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</si>
  <si>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</si>
  <si>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</si>
  <si>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</si>
  <si>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</si>
  <si>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</si>
  <si>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</si>
  <si>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</si>
  <si>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</si>
  <si>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</si>
  <si>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</si>
  <si>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</si>
  <si>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</si>
  <si>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</si>
  <si>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</si>
  <si>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</si>
  <si>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</si>
  <si>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</si>
  <si>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</si>
  <si>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</si>
  <si>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</si>
  <si>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</si>
  <si>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</si>
  <si>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</si>
  <si>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</si>
  <si>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</si>
  <si>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</si>
  <si>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</si>
  <si>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</si>
  <si>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</si>
  <si>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</si>
  <si>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</si>
  <si>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</si>
  <si>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</si>
  <si>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</si>
  <si>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</si>
  <si>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</si>
  <si>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</si>
  <si>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</si>
  <si>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</si>
  <si>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</si>
  <si>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</si>
  <si>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</si>
  <si>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</si>
  <si>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</si>
  <si>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</si>
  <si>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</si>
  <si>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</si>
  <si>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</si>
  <si>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</si>
  <si>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</si>
  <si>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</si>
  <si>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</si>
  <si>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</si>
  <si>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</si>
  <si>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</si>
  <si>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</si>
  <si>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</si>
  <si>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</si>
  <si>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</si>
  <si>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</si>
  <si>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</si>
  <si>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</si>
  <si>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</si>
  <si>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</si>
  <si>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</si>
  <si>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</si>
  <si>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</si>
  <si>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</si>
  <si>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</si>
  <si>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</si>
  <si>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</si>
  <si>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</si>
  <si>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</si>
  <si>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</si>
  <si>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</si>
  <si>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</si>
  <si>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</si>
  <si>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</si>
  <si>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</si>
  <si>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</si>
  <si>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</si>
  <si>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</si>
  <si>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</si>
  <si>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</si>
  <si>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</si>
  <si>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</si>
  <si>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</si>
  <si>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</si>
  <si>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</si>
  <si>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</si>
  <si>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</si>
  <si>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</si>
  <si>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</si>
  <si>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</si>
  <si>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</si>
  <si>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</si>
  <si>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</si>
  <si>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</si>
  <si>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</si>
  <si>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</si>
  <si>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</si>
  <si>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</si>
  <si>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</si>
  <si>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</si>
  <si>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</si>
  <si>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</si>
  <si>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</si>
  <si>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</si>
  <si>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</si>
  <si>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</si>
  <si>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</si>
  <si>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</si>
  <si>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</si>
  <si>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</si>
  <si>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</si>
  <si>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</si>
  <si>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</si>
  <si>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</si>
  <si>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</si>
  <si>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</si>
  <si>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</si>
  <si>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</si>
  <si>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</si>
  <si>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</si>
  <si>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</si>
  <si>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</si>
  <si>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</si>
  <si>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</si>
  <si>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</si>
  <si>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</si>
  <si>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</si>
  <si>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</si>
  <si>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</si>
  <si>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</si>
  <si>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</si>
  <si>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</si>
  <si>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</si>
  <si>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</si>
  <si>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</si>
  <si>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</si>
  <si>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</si>
  <si>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</si>
  <si>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</si>
  <si>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</si>
  <si>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</si>
  <si>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</si>
  <si>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</si>
  <si>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</si>
  <si>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</si>
  <si>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</si>
  <si>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</si>
  <si>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</si>
  <si>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</si>
  <si>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</si>
  <si>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</si>
  <si>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</si>
  <si>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</si>
  <si>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</si>
  <si>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</si>
  <si>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</si>
  <si>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</si>
  <si>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</si>
  <si>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</si>
  <si>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</si>
  <si>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</si>
  <si>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</si>
  <si>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</si>
  <si>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</si>
  <si>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</si>
  <si>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</si>
  <si>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</si>
  <si>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</si>
  <si>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</si>
  <si>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</si>
  <si>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</si>
  <si>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</si>
  <si>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</si>
  <si>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</si>
  <si>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</si>
  <si>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</si>
  <si>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</si>
  <si>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</si>
  <si>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</si>
  <si>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</si>
  <si>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</si>
  <si>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</si>
  <si>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</si>
  <si>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</si>
  <si>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</si>
  <si>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</si>
  <si>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</si>
  <si>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</si>
  <si>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</si>
  <si>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</si>
  <si>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</si>
  <si>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</si>
  <si>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</si>
  <si>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</si>
  <si>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</si>
  <si>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</si>
  <si>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</si>
  <si>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</si>
  <si>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</si>
  <si>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</si>
  <si>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</si>
  <si>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</si>
  <si>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</si>
  <si>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</si>
  <si>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</si>
  <si>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</si>
  <si>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</si>
  <si>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</si>
  <si>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</si>
  <si>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</si>
  <si>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</si>
  <si>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</si>
  <si>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</si>
  <si>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</si>
  <si>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</si>
  <si>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</si>
  <si>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</si>
  <si>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</si>
  <si>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</si>
  <si>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</si>
  <si>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</si>
  <si>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</si>
  <si>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</si>
  <si>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</si>
  <si>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</si>
  <si>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</si>
  <si>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</si>
  <si>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</si>
  <si>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</si>
  <si>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</si>
  <si>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</si>
  <si>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</si>
  <si>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</si>
  <si>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</si>
  <si>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</si>
  <si>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</si>
  <si>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</si>
  <si>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</si>
  <si>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</si>
  <si>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</si>
  <si>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</si>
  <si>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</si>
  <si>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</si>
  <si>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</si>
  <si>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</si>
  <si>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</si>
  <si>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</si>
  <si>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</si>
  <si>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</si>
  <si>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</si>
  <si>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</si>
  <si>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</si>
  <si>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</si>
  <si>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</si>
  <si>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</si>
  <si>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</si>
  <si>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</si>
  <si>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</si>
  <si>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</si>
  <si>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</si>
  <si>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</si>
  <si>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</si>
  <si>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</si>
  <si>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</si>
  <si>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</si>
  <si>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</si>
  <si>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</si>
  <si>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</si>
  <si>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</si>
  <si>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</si>
  <si>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</si>
  <si>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</si>
  <si>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</si>
  <si>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</si>
  <si>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</si>
  <si>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</si>
  <si>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</si>
  <si>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</si>
  <si>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</si>
  <si>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</si>
  <si>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</si>
  <si>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</si>
  <si>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</si>
  <si>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</si>
  <si>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</si>
  <si>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</si>
  <si>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</si>
  <si>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</si>
  <si>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</si>
  <si>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</si>
  <si>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</si>
  <si>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</si>
  <si>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</si>
  <si>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</si>
  <si>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</si>
  <si>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</si>
  <si>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</si>
  <si>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</si>
  <si>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</si>
  <si>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</si>
  <si>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</si>
  <si>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</si>
  <si>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</si>
  <si>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</si>
  <si>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</si>
  <si>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</si>
  <si>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</si>
  <si>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</si>
  <si>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</si>
  <si>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</si>
  <si>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</si>
  <si>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</si>
  <si>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</si>
  <si>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</si>
  <si>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</si>
  <si>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</si>
  <si>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</si>
  <si>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</si>
  <si>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</si>
  <si>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</si>
  <si>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</si>
  <si>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</si>
  <si>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</si>
  <si>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</si>
  <si>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</si>
  <si>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</si>
  <si>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</si>
  <si>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</si>
  <si>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</si>
  <si>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</si>
  <si>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</si>
  <si>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</si>
  <si>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</si>
  <si>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</si>
  <si>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</si>
  <si>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</si>
  <si>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</si>
  <si>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</si>
  <si>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</si>
  <si>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</si>
  <si>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</si>
  <si>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</si>
  <si>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</si>
  <si>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</si>
  <si>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</si>
  <si>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</si>
  <si>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</si>
  <si>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</si>
  <si>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</si>
  <si>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</si>
  <si>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</si>
  <si>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</si>
  <si>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</si>
  <si>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</si>
  <si>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</si>
  <si>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</si>
  <si>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</si>
  <si>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</si>
  <si>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</si>
  <si>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</si>
  <si>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</si>
  <si>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</si>
  <si>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</si>
  <si>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</si>
  <si>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</si>
  <si>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</si>
  <si>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</si>
  <si>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</si>
  <si>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</si>
  <si>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</si>
  <si>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</si>
  <si>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</si>
  <si>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</si>
  <si>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</si>
  <si>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</si>
  <si>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</si>
  <si>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</si>
  <si>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</si>
  <si>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</si>
  <si>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</si>
  <si>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</si>
  <si>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</si>
  <si>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</si>
  <si>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</si>
  <si>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</si>
  <si>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</si>
  <si>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</si>
  <si>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</si>
  <si>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</si>
  <si>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</si>
  <si>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</si>
  <si>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</si>
  <si>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</si>
  <si>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</si>
  <si>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</si>
  <si>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</si>
  <si>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</si>
  <si>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</si>
  <si>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</si>
  <si>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</si>
  <si>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</si>
  <si>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</si>
  <si>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</si>
  <si>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</si>
  <si>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</si>
  <si>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</si>
  <si>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</si>
  <si>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</si>
  <si>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</si>
  <si>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</si>
  <si>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</si>
  <si>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</si>
  <si>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</si>
  <si>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</si>
  <si>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</si>
  <si>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</si>
  <si>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</si>
  <si>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</si>
  <si>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</si>
  <si>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</si>
  <si>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</si>
  <si>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</si>
  <si>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</si>
  <si>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</si>
  <si>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</si>
  <si>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</si>
  <si>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</si>
  <si>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</si>
  <si>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</si>
  <si>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</si>
  <si>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</si>
  <si>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</si>
  <si>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</si>
  <si>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</si>
  <si>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</si>
  <si>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</si>
  <si>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</si>
  <si>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</si>
  <si>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</si>
  <si>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</si>
  <si>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</si>
  <si>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</si>
  <si>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</si>
  <si>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</si>
  <si>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</si>
  <si>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</si>
  <si>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</si>
  <si>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</si>
  <si>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</si>
  <si>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</si>
  <si>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</si>
  <si>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</si>
  <si>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</si>
  <si>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</si>
  <si>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</si>
  <si>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</si>
  <si>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</si>
  <si>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</si>
  <si>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</si>
  <si>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</si>
  <si>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</si>
  <si>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</si>
  <si>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</si>
  <si>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</si>
  <si>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</si>
  <si>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</si>
  <si>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</si>
  <si>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</si>
  <si>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</si>
  <si>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</si>
  <si>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</si>
  <si>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</si>
  <si>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</si>
  <si>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</si>
  <si>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</si>
  <si>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</si>
  <si>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</si>
  <si>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</si>
  <si>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</si>
  <si>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</si>
  <si>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</si>
  <si>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</si>
  <si>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</si>
  <si>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</si>
  <si>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</si>
  <si>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</si>
  <si>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</si>
  <si>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</si>
  <si>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</si>
  <si>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</si>
  <si>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</si>
  <si>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</si>
  <si>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</si>
  <si>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</si>
  <si>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</si>
  <si>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</si>
  <si>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</si>
  <si>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</si>
  <si>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</si>
  <si>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</si>
  <si>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</si>
  <si>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</si>
  <si>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</si>
  <si>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</si>
  <si>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</si>
  <si>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</si>
  <si>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</si>
  <si>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</si>
  <si>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</si>
  <si>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</si>
  <si>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</si>
  <si>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</si>
  <si>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</si>
  <si>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</si>
  <si>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</si>
  <si>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</si>
  <si>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</si>
  <si>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</si>
  <si>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</si>
  <si>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</si>
  <si>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</si>
  <si>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</si>
  <si>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</si>
  <si>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</si>
  <si>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</si>
  <si>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</si>
  <si>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</si>
  <si>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</si>
  <si>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</si>
  <si>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</si>
  <si>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</si>
  <si>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</si>
  <si>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</si>
  <si>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</si>
  <si>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</si>
  <si>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</si>
  <si>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</si>
  <si>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</si>
  <si>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</si>
  <si>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</si>
  <si>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</si>
  <si>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</si>
  <si>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</si>
  <si>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</si>
  <si>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</si>
  <si>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</si>
  <si>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</si>
  <si>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</si>
  <si>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</si>
  <si>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</si>
  <si>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</si>
  <si>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</si>
  <si>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</si>
  <si>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</si>
  <si>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</si>
  <si>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</si>
  <si>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</si>
  <si>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</si>
  <si>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</si>
  <si>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</si>
  <si>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</si>
  <si>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</si>
  <si>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</si>
  <si>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</si>
  <si>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</si>
  <si>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</si>
  <si>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</si>
  <si>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</si>
  <si>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</si>
  <si>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</si>
  <si>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</si>
  <si>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</si>
  <si>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</si>
  <si>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</si>
  <si>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</si>
  <si>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</si>
  <si>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</si>
  <si>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</si>
  <si>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</si>
  <si>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</si>
  <si>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</si>
  <si>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</si>
  <si>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</si>
  <si>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</si>
  <si>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</si>
  <si>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</si>
  <si>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</si>
  <si>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</si>
  <si>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</si>
  <si>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</si>
  <si>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</si>
  <si>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</si>
  <si>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</si>
  <si>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</si>
  <si>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</si>
  <si>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</si>
  <si>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</si>
  <si>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</si>
  <si>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</si>
  <si>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</si>
  <si>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</si>
  <si>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</si>
  <si>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</si>
  <si>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</si>
  <si>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</si>
  <si>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</si>
  <si>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</si>
  <si>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</si>
  <si>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</si>
  <si>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</si>
  <si>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</si>
  <si>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</si>
  <si>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</si>
  <si>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</si>
  <si>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</si>
  <si>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</si>
  <si>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</si>
  <si>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</si>
  <si>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</si>
  <si>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</si>
  <si>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</si>
  <si>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</si>
  <si>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</si>
  <si>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</si>
  <si>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</si>
  <si>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</si>
  <si>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</si>
  <si>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</si>
  <si>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</si>
  <si>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</si>
  <si>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</si>
  <si>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</si>
  <si>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</si>
  <si>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</si>
  <si>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</si>
  <si>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</si>
  <si>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</si>
  <si>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</si>
  <si>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</si>
  <si>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</si>
  <si>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</si>
  <si>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</si>
  <si>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</si>
  <si>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</si>
  <si>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</si>
  <si>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</si>
  <si>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</si>
  <si>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</si>
  <si>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</si>
  <si>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</si>
  <si>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</si>
  <si>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</si>
  <si>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</si>
  <si>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</si>
  <si>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</si>
  <si>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</si>
  <si>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</si>
  <si>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</si>
  <si>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</si>
  <si>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</si>
  <si>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</si>
  <si>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</si>
  <si>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</si>
  <si>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</si>
  <si>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</si>
  <si>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</si>
  <si>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</si>
  <si>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</si>
  <si>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</si>
  <si>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</si>
  <si>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</si>
  <si>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</si>
  <si>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</si>
  <si>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</si>
  <si>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</si>
  <si>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</si>
  <si>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</si>
  <si>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</si>
  <si>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</si>
  <si>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</si>
  <si>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</si>
  <si>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</si>
  <si>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</si>
  <si>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</si>
  <si>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</si>
  <si>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</si>
  <si>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</si>
  <si>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</si>
  <si>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</si>
  <si>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</si>
  <si>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</si>
  <si>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</si>
  <si>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</si>
  <si>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</si>
  <si>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</si>
  <si>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</si>
  <si>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</si>
  <si>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</si>
  <si>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</si>
  <si>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</si>
  <si>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</si>
  <si>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</si>
  <si>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</si>
  <si>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</si>
  <si>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</si>
  <si>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</si>
  <si>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</si>
  <si>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</si>
  <si>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</si>
  <si>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</si>
  <si>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</si>
  <si>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</si>
  <si>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</si>
  <si>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</si>
  <si>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</si>
  <si>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</si>
  <si>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</si>
  <si>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</si>
  <si>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</si>
  <si>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</si>
  <si>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</si>
  <si>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</si>
  <si>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</si>
  <si>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</si>
  <si>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</si>
  <si>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</si>
  <si>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</si>
  <si>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</si>
  <si>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</si>
  <si>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</si>
  <si>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</si>
  <si>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</si>
  <si>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</si>
  <si>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</si>
  <si>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</si>
  <si>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</si>
  <si>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</si>
  <si>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</si>
  <si>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</si>
  <si>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</si>
  <si>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</si>
  <si>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</si>
  <si>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</si>
  <si>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</si>
  <si>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</si>
  <si>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</si>
  <si>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</si>
  <si>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</si>
  <si>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</si>
  <si>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</si>
  <si>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</si>
  <si>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</si>
  <si>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</si>
  <si>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</si>
  <si>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</si>
  <si>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</si>
  <si>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</si>
  <si>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</si>
  <si>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</si>
  <si>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</si>
  <si>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</si>
  <si>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</si>
  <si>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</si>
  <si>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</si>
  <si>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</si>
  <si>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</si>
  <si>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</si>
  <si>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</si>
  <si>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</si>
  <si>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</si>
  <si>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</si>
  <si>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</si>
  <si>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</si>
  <si>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</si>
  <si>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</si>
  <si>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</si>
  <si>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</si>
  <si>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</si>
  <si>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</si>
  <si>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</si>
  <si>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</si>
  <si>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</si>
  <si>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</si>
  <si>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</si>
  <si>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</si>
  <si>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</si>
  <si>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</si>
  <si>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</si>
  <si>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</si>
  <si>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</si>
  <si>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</si>
  <si>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</si>
  <si>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</si>
  <si>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</si>
  <si>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</si>
  <si>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</si>
  <si>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</si>
  <si>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</si>
  <si>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</si>
  <si>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</si>
  <si>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</si>
  <si>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</si>
  <si>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</si>
  <si>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</si>
  <si>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</si>
  <si>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</si>
  <si>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</si>
  <si>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</si>
  <si>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</si>
  <si>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</si>
  <si>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</si>
  <si>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</si>
  <si>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</si>
  <si>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</si>
  <si>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</si>
  <si>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</si>
  <si>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</si>
  <si>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</si>
  <si>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</si>
  <si>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</si>
  <si>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</si>
  <si>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</si>
  <si>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</si>
  <si>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</si>
  <si>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</si>
  <si>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</si>
  <si>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</si>
  <si>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</si>
  <si>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</si>
  <si>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</si>
  <si>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</si>
  <si>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</si>
  <si>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</si>
  <si>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</si>
  <si>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</si>
  <si>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</si>
  <si>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</si>
  <si>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</si>
  <si>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</si>
  <si>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</si>
  <si>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</si>
  <si>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</si>
  <si>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</si>
  <si>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</si>
  <si>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</si>
  <si>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</si>
  <si>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</si>
  <si>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</si>
  <si>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</si>
  <si>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</si>
  <si>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</si>
  <si>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</si>
  <si>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</si>
  <si>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</si>
  <si>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</si>
  <si>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</si>
  <si>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</si>
  <si>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</si>
  <si>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</si>
  <si>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</si>
  <si>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</si>
  <si>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</si>
  <si>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</si>
  <si>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</si>
  <si>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</si>
  <si>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</si>
  <si>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</si>
  <si>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</si>
  <si>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</si>
  <si>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</si>
  <si>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</si>
  <si>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</si>
  <si>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</si>
  <si>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</si>
  <si>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</si>
  <si>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</si>
  <si>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</si>
  <si>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</si>
  <si>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</si>
  <si>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</si>
  <si>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</si>
  <si>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</si>
  <si>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</si>
  <si>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</si>
  <si>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</si>
  <si>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</si>
  <si>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</si>
  <si>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</si>
  <si>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</si>
  <si>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</si>
  <si>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</si>
  <si>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</si>
  <si>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</si>
  <si>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</si>
  <si>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</si>
  <si>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</si>
  <si>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</si>
  <si>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</si>
  <si>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</si>
  <si>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</si>
  <si>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</si>
  <si>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</si>
  <si>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</si>
  <si>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</si>
  <si>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</si>
  <si>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</si>
  <si>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</si>
  <si>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</si>
  <si>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</si>
  <si>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</si>
  <si>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</si>
  <si>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</si>
  <si>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</si>
  <si>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</si>
  <si>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</si>
  <si>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</si>
  <si>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</si>
  <si>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</si>
  <si>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</si>
  <si>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</si>
  <si>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</si>
  <si>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</si>
  <si>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</si>
  <si>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</si>
  <si>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</si>
  <si>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</si>
  <si>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</si>
  <si>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</si>
  <si>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</si>
  <si>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</si>
  <si>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</si>
  <si>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</si>
  <si>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</si>
  <si>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</si>
  <si>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</si>
  <si>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</si>
  <si>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</si>
  <si>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</si>
  <si>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</si>
  <si>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</si>
  <si>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</si>
  <si>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</si>
  <si>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</si>
  <si>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</si>
  <si>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</si>
  <si>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</si>
  <si>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</si>
  <si>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</si>
  <si>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</si>
  <si>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</si>
  <si>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</si>
  <si>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</si>
  <si>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</si>
  <si>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</si>
  <si>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</si>
  <si>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</si>
  <si>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</si>
  <si>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</si>
  <si>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</si>
  <si>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</si>
  <si>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</si>
  <si>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</si>
  <si>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</si>
  <si>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</si>
  <si>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</si>
  <si>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</si>
  <si>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</si>
  <si>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</si>
  <si>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</si>
  <si>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</si>
  <si>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</si>
  <si>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</si>
  <si>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</si>
  <si>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</si>
  <si>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</si>
  <si>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</si>
  <si>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</si>
  <si>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</si>
  <si>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</si>
  <si>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</si>
  <si>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</si>
  <si>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</si>
  <si>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</si>
  <si>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</si>
  <si>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</si>
  <si>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</si>
  <si>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</si>
  <si>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</si>
  <si>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</si>
  <si>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</si>
  <si>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</si>
  <si>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</si>
  <si>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</si>
  <si>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</si>
  <si>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</si>
  <si>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</si>
  <si>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</si>
  <si>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</si>
  <si>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</si>
  <si>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</si>
  <si>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</si>
  <si>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</si>
  <si>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</si>
  <si>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</si>
  <si>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</si>
  <si>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</si>
  <si>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</si>
  <si>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</si>
  <si>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</si>
  <si>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</si>
  <si>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</si>
  <si>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</si>
  <si>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</si>
  <si>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</si>
  <si>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</si>
  <si>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</si>
  <si>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</si>
  <si>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</si>
  <si>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</si>
  <si>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</si>
  <si>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</si>
  <si>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</si>
  <si>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</si>
  <si>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</si>
  <si>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</si>
  <si>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</si>
  <si>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</si>
  <si>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</si>
  <si>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</si>
  <si>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</si>
  <si>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</si>
  <si>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</si>
  <si>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</si>
  <si>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</si>
  <si>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</si>
  <si>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</si>
  <si>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</si>
  <si>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</si>
  <si>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</si>
  <si>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</si>
  <si>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</si>
  <si>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</si>
  <si>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</si>
  <si>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</si>
  <si>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</si>
  <si>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</si>
  <si>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</si>
  <si>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</si>
  <si>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</si>
  <si>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</si>
  <si>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</si>
  <si>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</si>
  <si>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</si>
  <si>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</si>
  <si>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</si>
  <si>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</si>
  <si>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</si>
  <si>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</si>
  <si>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</si>
  <si>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</si>
  <si>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</si>
  <si>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</si>
  <si>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</si>
  <si>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</si>
  <si>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</si>
  <si>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</si>
  <si>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</si>
  <si>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</si>
  <si>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</si>
  <si>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</si>
  <si>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</si>
  <si>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</si>
  <si>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</si>
  <si>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</si>
  <si>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</si>
  <si>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</si>
  <si>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</si>
  <si>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</si>
  <si>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</si>
  <si>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</si>
  <si>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</si>
  <si>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</si>
  <si>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</si>
  <si>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</si>
  <si>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</si>
  <si>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</si>
  <si>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</si>
  <si>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</si>
  <si>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</si>
  <si>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</si>
  <si>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</si>
  <si>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</si>
  <si>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</si>
  <si>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</si>
  <si>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</si>
  <si>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</si>
  <si>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</si>
  <si>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</si>
  <si>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</si>
  <si>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</si>
  <si>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</si>
  <si>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</si>
  <si>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</si>
  <si>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</si>
  <si>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</si>
  <si>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</si>
  <si>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</si>
  <si>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</si>
  <si>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</si>
  <si>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</si>
  <si>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</si>
  <si>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</si>
  <si>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</si>
  <si>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</si>
  <si>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</si>
  <si>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</si>
  <si>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</si>
  <si>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</si>
  <si>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</si>
  <si>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</si>
  <si>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</si>
  <si>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</si>
  <si>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</si>
  <si>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</si>
  <si>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</si>
  <si>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</si>
  <si>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</si>
  <si>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</si>
  <si>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</si>
  <si>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</si>
  <si>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</si>
  <si>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</si>
  <si>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</si>
  <si>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</si>
  <si>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</si>
  <si>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</si>
  <si>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</si>
  <si>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</si>
  <si>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</si>
  <si>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</si>
  <si>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</si>
  <si>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</si>
  <si>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</si>
  <si>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</si>
  <si>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</si>
  <si>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</si>
  <si>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</si>
  <si>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</si>
  <si>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</si>
  <si>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</si>
  <si>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</si>
  <si>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</si>
  <si>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</si>
  <si>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</si>
  <si>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</si>
  <si>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</si>
  <si>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</si>
  <si>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</si>
  <si>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</si>
  <si>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</si>
  <si>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</si>
  <si>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</si>
  <si>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</si>
  <si>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</si>
  <si>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</si>
  <si>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</si>
  <si>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</si>
  <si>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</si>
  <si>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</si>
  <si>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</si>
  <si>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</si>
  <si>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</si>
  <si>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</si>
  <si>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</si>
  <si>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</si>
  <si>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</si>
  <si>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</si>
  <si>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</si>
  <si>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</si>
  <si>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</si>
  <si>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</si>
  <si>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</si>
  <si>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</si>
  <si>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</si>
  <si>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</si>
  <si>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</si>
  <si>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</si>
  <si>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</si>
  <si>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</si>
  <si>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</si>
  <si>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</si>
  <si>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</si>
  <si>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</si>
  <si>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</si>
  <si>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</si>
  <si>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</si>
  <si>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</si>
  <si>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</si>
  <si>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</si>
  <si>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</si>
  <si>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</si>
  <si>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</si>
  <si>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</si>
  <si>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</si>
  <si>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</si>
  <si>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</si>
  <si>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</si>
  <si>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</si>
  <si>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</si>
  <si>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</si>
  <si>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</si>
  <si>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</si>
  <si>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</si>
  <si>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</si>
  <si>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</si>
  <si>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</si>
  <si>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</si>
  <si>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</si>
  <si>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</si>
  <si>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</si>
  <si>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</si>
  <si>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</si>
  <si>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</si>
  <si>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</si>
  <si>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</si>
  <si>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</si>
  <si>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</si>
  <si>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</si>
  <si>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</si>
  <si>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</si>
  <si>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</si>
  <si>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</si>
  <si>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</si>
  <si>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</si>
  <si>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</si>
  <si>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</si>
  <si>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</si>
  <si>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</si>
  <si>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</si>
  <si>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</si>
  <si>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</si>
  <si>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</si>
  <si>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</si>
  <si>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</si>
  <si>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</si>
  <si>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</si>
  <si>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</si>
  <si>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</si>
  <si>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</si>
  <si>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</si>
  <si>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</si>
  <si>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</si>
  <si>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</si>
  <si>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</si>
  <si>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</si>
  <si>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</si>
  <si>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</si>
  <si>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</si>
  <si>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</si>
  <si>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</si>
  <si>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</si>
  <si>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</si>
  <si>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</si>
  <si>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</si>
  <si>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</si>
  <si>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</si>
  <si>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</si>
  <si>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</si>
  <si>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</si>
  <si>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</si>
  <si>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</si>
  <si>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</si>
  <si>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</si>
  <si>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</si>
  <si>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</si>
  <si>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</si>
  <si>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</si>
  <si>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</si>
  <si>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</si>
  <si>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</si>
  <si>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</si>
  <si>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</si>
  <si>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</si>
  <si>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</si>
  <si>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</si>
  <si>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</si>
  <si>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</si>
  <si>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</si>
  <si>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</si>
  <si>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</si>
  <si>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</si>
  <si>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</si>
  <si>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</si>
  <si>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</si>
  <si>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</si>
  <si>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</si>
  <si>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</si>
  <si>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</si>
  <si>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</si>
  <si>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</si>
  <si>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</si>
  <si>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</si>
  <si>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</si>
  <si>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</si>
  <si>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</si>
  <si>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</si>
  <si>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</si>
  <si>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</si>
  <si>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</si>
  <si>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</si>
  <si>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</si>
  <si>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</si>
  <si>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</si>
  <si>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</si>
  <si>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</si>
  <si>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</si>
  <si>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</si>
  <si>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</si>
  <si>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</si>
  <si>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</si>
  <si>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</si>
  <si>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</si>
  <si>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</si>
  <si>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</si>
  <si>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</si>
  <si>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</si>
  <si>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</si>
  <si>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</si>
  <si>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</si>
  <si>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</si>
  <si>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</si>
  <si>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</si>
  <si>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</si>
  <si>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</si>
  <si>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</si>
  <si>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</si>
  <si>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</si>
  <si>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</si>
  <si>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</si>
  <si>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</si>
  <si>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</si>
  <si>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</si>
  <si>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</si>
  <si>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</si>
  <si>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</si>
  <si>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</si>
  <si>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</si>
  <si>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</si>
  <si>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</si>
  <si>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</si>
  <si>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</si>
  <si>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</si>
  <si>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</si>
  <si>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</si>
  <si>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</si>
  <si>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</si>
  <si>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</si>
  <si>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</si>
  <si>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</si>
  <si>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</si>
  <si>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</si>
  <si>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</si>
  <si>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</si>
  <si>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</si>
  <si>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</si>
  <si>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</si>
  <si>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</si>
  <si>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</si>
  <si>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</si>
  <si>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</si>
  <si>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</si>
  <si>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</si>
  <si>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</si>
  <si>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</si>
  <si>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</si>
  <si>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</si>
  <si>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</si>
  <si>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</si>
  <si>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</si>
  <si>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</si>
  <si>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</si>
  <si>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</si>
  <si>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</si>
  <si>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</si>
  <si>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</si>
  <si>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</si>
  <si>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</si>
  <si>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</si>
  <si>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</si>
  <si>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</si>
  <si>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</si>
  <si>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</si>
  <si>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</si>
  <si>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</si>
  <si>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</si>
  <si>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</si>
  <si>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</si>
  <si>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</si>
  <si>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</si>
  <si>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</si>
  <si>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</si>
  <si>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</si>
  <si>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</si>
  <si>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</si>
  <si>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</si>
  <si>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</si>
  <si>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</si>
  <si>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</si>
  <si>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</si>
  <si>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</si>
  <si>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</si>
  <si>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</si>
  <si>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</si>
  <si>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</si>
  <si>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</si>
  <si>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</si>
  <si>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</si>
  <si>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</si>
  <si>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</si>
  <si>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</si>
  <si>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</si>
  <si>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</si>
  <si>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</si>
  <si>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</si>
  <si>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</si>
  <si>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</si>
  <si>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</si>
  <si>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</si>
  <si>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</si>
  <si>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</si>
  <si>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</si>
  <si>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</si>
  <si>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</si>
  <si>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</si>
  <si>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</si>
  <si>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</si>
  <si>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</si>
  <si>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</si>
  <si>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</si>
  <si>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</si>
  <si>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</si>
  <si>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</si>
  <si>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</si>
  <si>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</si>
  <si>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</si>
  <si>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</si>
  <si>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</si>
  <si>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</si>
  <si>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</si>
  <si>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</si>
  <si>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</si>
  <si>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</si>
  <si>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</si>
  <si>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</si>
  <si>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</si>
  <si>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</si>
  <si>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</si>
  <si>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</si>
  <si>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</si>
  <si>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</si>
  <si>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</si>
  <si>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</si>
  <si>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</si>
  <si>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</si>
  <si>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</si>
  <si>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</si>
  <si>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</si>
  <si>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</si>
  <si>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</si>
  <si>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</si>
  <si>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</si>
  <si>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</si>
  <si>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</si>
  <si>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</si>
  <si>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</si>
  <si>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</si>
  <si>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</si>
  <si>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</si>
  <si>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</si>
  <si>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</si>
  <si>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</si>
  <si>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</si>
  <si>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</si>
  <si>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</si>
  <si>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</si>
  <si>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</si>
  <si>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</si>
  <si>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</si>
  <si>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</si>
  <si>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</si>
  <si>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</si>
  <si>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</si>
  <si>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</si>
  <si>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</si>
  <si>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</si>
  <si>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</si>
  <si>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</si>
  <si>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</si>
  <si>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</si>
  <si>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</si>
  <si>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</si>
  <si>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</si>
  <si>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</si>
  <si>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</si>
  <si>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</si>
  <si>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</si>
  <si>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</si>
  <si>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</si>
  <si>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</si>
  <si>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</si>
  <si>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</si>
  <si>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</si>
  <si>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</si>
  <si>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</si>
  <si>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</si>
  <si>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</si>
  <si>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</si>
  <si>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</si>
  <si>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</si>
  <si>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</si>
  <si>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</si>
  <si>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</si>
  <si>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</si>
  <si>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</si>
  <si>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</si>
  <si>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</si>
  <si>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</si>
  <si>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</si>
  <si>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</si>
  <si>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</si>
  <si>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</si>
  <si>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</si>
  <si>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</si>
  <si>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</si>
  <si>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</si>
  <si>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</si>
  <si>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</si>
  <si>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</si>
  <si>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</si>
  <si>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</si>
  <si>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</si>
  <si>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</si>
  <si>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</si>
  <si>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</si>
  <si>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</si>
  <si>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</si>
  <si>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</si>
  <si>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</si>
  <si>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</si>
  <si>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</si>
  <si>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</si>
  <si>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</si>
  <si>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</si>
  <si>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</si>
  <si>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</si>
  <si>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</si>
  <si>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</si>
  <si>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</si>
  <si>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</si>
  <si>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</si>
  <si>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</si>
  <si>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</si>
  <si>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</si>
  <si>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</si>
  <si>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</si>
  <si>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</si>
  <si>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</si>
  <si>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</si>
  <si>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</si>
  <si>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</si>
  <si>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</si>
  <si>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</si>
  <si>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</si>
  <si>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</si>
  <si>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</si>
  <si>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</si>
  <si>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</si>
  <si>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</si>
  <si>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</si>
  <si>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</si>
  <si>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</si>
  <si>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</si>
  <si>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</si>
  <si>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</si>
  <si>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</si>
  <si>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</si>
  <si>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</si>
  <si>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</si>
  <si>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</si>
  <si>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</si>
  <si>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</si>
  <si>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</si>
  <si>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</si>
  <si>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</si>
  <si>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</si>
  <si>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</si>
  <si>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</si>
  <si>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</si>
  <si>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</si>
  <si>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</si>
  <si>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</si>
  <si>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</si>
  <si>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</si>
  <si>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</si>
  <si>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</si>
  <si>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</si>
  <si>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</si>
  <si>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</si>
  <si>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</si>
  <si>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</si>
  <si>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</si>
  <si>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</si>
  <si>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</si>
  <si>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</si>
  <si>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</si>
  <si>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</si>
  <si>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</si>
  <si>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</si>
  <si>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</si>
  <si>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</si>
  <si>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</si>
  <si>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</si>
  <si>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</si>
  <si>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</si>
  <si>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</si>
  <si>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</si>
  <si>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</si>
  <si>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</si>
  <si>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</si>
  <si>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</si>
  <si>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</si>
  <si>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</si>
  <si>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</si>
  <si>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</si>
  <si>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</si>
  <si>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</si>
  <si>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</si>
  <si>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</si>
  <si>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</si>
  <si>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</si>
  <si>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</si>
  <si>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</si>
  <si>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</si>
  <si>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</si>
  <si>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</si>
  <si>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</si>
  <si>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</si>
  <si>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</si>
  <si>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</si>
  <si>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</si>
  <si>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</si>
  <si>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</si>
  <si>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</si>
  <si>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</si>
  <si>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</si>
  <si>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</si>
  <si>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</si>
  <si>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</si>
  <si>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</si>
  <si>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</si>
  <si>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</si>
  <si>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</si>
  <si>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</si>
  <si>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</si>
  <si>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</si>
  <si>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</si>
  <si>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</si>
  <si>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</si>
  <si>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</si>
  <si>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</si>
  <si>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</si>
  <si>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</si>
  <si>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</si>
  <si>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</si>
  <si>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</si>
  <si>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</si>
  <si>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</si>
  <si>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</si>
  <si>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</si>
  <si>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</si>
  <si>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</si>
  <si>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</si>
  <si>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</si>
  <si>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</si>
  <si>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</si>
  <si>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</si>
  <si>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</si>
  <si>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</si>
  <si>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</si>
  <si>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</si>
  <si>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</si>
  <si>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</si>
  <si>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</si>
  <si>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</si>
  <si>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</si>
  <si>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</si>
  <si>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</si>
  <si>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</si>
  <si>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</si>
  <si>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</si>
  <si>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</si>
  <si>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</si>
  <si>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</si>
  <si>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</si>
  <si>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</si>
  <si>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</si>
  <si>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</si>
  <si>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</si>
  <si>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</si>
  <si>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</si>
  <si>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</si>
  <si>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</si>
  <si>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</si>
  <si>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</si>
  <si>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</si>
  <si>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</si>
  <si>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</si>
  <si>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</si>
  <si>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</si>
  <si>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</si>
  <si>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</si>
  <si>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</si>
  <si>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</si>
  <si>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</si>
  <si>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</si>
  <si>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</si>
  <si>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</si>
  <si>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</si>
  <si>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</si>
  <si>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</si>
  <si>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</si>
  <si>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</si>
  <si>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</si>
  <si>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</si>
  <si>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</si>
  <si>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</si>
  <si>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</si>
  <si>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</si>
  <si>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</si>
  <si>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</si>
  <si>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</si>
  <si>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</si>
  <si>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</si>
  <si>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</si>
  <si>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</si>
  <si>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</si>
  <si>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</si>
  <si>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</si>
  <si>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</si>
  <si>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</si>
  <si>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</si>
  <si>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</si>
  <si>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</si>
  <si>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</si>
  <si>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</si>
  <si>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</si>
  <si>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</si>
  <si>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</si>
  <si>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</si>
  <si>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</si>
  <si>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</si>
  <si>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</si>
  <si>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</si>
  <si>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</si>
  <si>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</si>
  <si>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</si>
  <si>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</si>
  <si>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</si>
  <si>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</si>
  <si>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</si>
  <si>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</si>
  <si>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</si>
  <si>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</si>
  <si>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</si>
  <si>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</si>
  <si>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</si>
  <si>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</si>
  <si>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</si>
  <si>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</si>
  <si>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</si>
  <si>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</si>
  <si>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</si>
  <si>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</si>
  <si>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</si>
  <si>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</si>
  <si>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</si>
  <si>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</si>
  <si>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</si>
  <si>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</si>
  <si>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</si>
  <si>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</si>
  <si>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</si>
  <si>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</si>
  <si>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</si>
  <si>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</si>
  <si>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</si>
  <si>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</si>
  <si>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</si>
  <si>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</si>
  <si>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</si>
  <si>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</si>
  <si>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</si>
  <si>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</si>
  <si>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</si>
  <si>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</si>
  <si>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</si>
  <si>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</si>
  <si>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</si>
  <si>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</si>
  <si>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</si>
  <si>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</si>
  <si>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</si>
  <si>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</si>
  <si>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</si>
  <si>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</si>
  <si>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</si>
  <si>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</si>
  <si>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</si>
  <si>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</si>
  <si>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</si>
  <si>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</si>
  <si>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</si>
  <si>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</si>
  <si>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</si>
  <si>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</si>
  <si>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</si>
  <si>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</si>
  <si>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</si>
  <si>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</si>
  <si>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</si>
  <si>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</si>
  <si>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</si>
  <si>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</si>
  <si>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</si>
  <si>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</si>
  <si>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</si>
  <si>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</si>
  <si>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</si>
  <si>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</si>
  <si>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</si>
  <si>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</si>
  <si>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</si>
  <si>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</si>
  <si>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</si>
  <si>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</si>
  <si>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</si>
  <si>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</si>
  <si>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</si>
  <si>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</si>
  <si>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</si>
  <si>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</si>
  <si>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</si>
  <si>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</si>
  <si>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</si>
  <si>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</si>
  <si>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</si>
  <si>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</si>
  <si>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</si>
  <si>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</si>
  <si>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</si>
  <si>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</si>
  <si>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</si>
  <si>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</si>
  <si>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</si>
  <si>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</si>
  <si>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</si>
  <si>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</si>
  <si>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</si>
  <si>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</si>
  <si>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</si>
  <si>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</si>
  <si>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</si>
  <si>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</si>
  <si>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</si>
  <si>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</si>
  <si>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</si>
  <si>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</si>
  <si>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</si>
  <si>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</si>
  <si>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</si>
  <si>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</si>
  <si>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</si>
  <si>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</si>
  <si>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</si>
  <si>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</si>
  <si>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</si>
  <si>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</si>
  <si>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</si>
  <si>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</si>
  <si>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</si>
  <si>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</si>
  <si>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</si>
  <si>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</si>
  <si>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</si>
  <si>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</si>
  <si>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</si>
  <si>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</si>
  <si>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</si>
  <si>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</si>
  <si>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</si>
  <si>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</si>
  <si>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</si>
  <si>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</si>
  <si>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</si>
  <si>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</si>
  <si>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</si>
  <si>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</si>
  <si>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</si>
  <si>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</si>
  <si>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</si>
  <si>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</si>
  <si>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</si>
  <si>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</si>
  <si>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</si>
  <si>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</si>
  <si>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</si>
  <si>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</si>
  <si>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</si>
  <si>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</si>
  <si>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</si>
  <si>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</si>
  <si>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</si>
  <si>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</si>
  <si>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</si>
  <si>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</si>
  <si>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</si>
  <si>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</si>
  <si>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</si>
  <si>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</si>
  <si>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</si>
  <si>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</si>
  <si>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</si>
  <si>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</si>
  <si>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</si>
  <si>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</si>
  <si>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</si>
  <si>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</si>
  <si>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</si>
  <si>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</si>
  <si>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</si>
  <si>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</si>
  <si>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</si>
  <si>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</si>
  <si>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</si>
  <si>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</si>
  <si>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</si>
  <si>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</si>
  <si>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</si>
  <si>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</si>
  <si>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</si>
  <si>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</si>
  <si>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</si>
  <si>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</si>
  <si>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</si>
  <si>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</si>
  <si>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</si>
  <si>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</si>
  <si>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</si>
  <si>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</si>
  <si>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</si>
  <si>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</si>
  <si>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</si>
  <si>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</si>
  <si>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</si>
  <si>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</si>
  <si>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</si>
  <si>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</si>
  <si>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</si>
  <si>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</si>
  <si>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</si>
  <si>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</si>
  <si>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</si>
  <si>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</si>
  <si>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</si>
  <si>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</si>
  <si>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</si>
  <si>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</si>
  <si>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</si>
  <si>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</si>
  <si>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</si>
  <si>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</si>
  <si>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</si>
  <si>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</si>
  <si>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</si>
  <si>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</si>
  <si>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</si>
  <si>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</si>
  <si>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</si>
  <si>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</si>
  <si>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</si>
  <si>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</si>
  <si>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</si>
  <si>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</si>
  <si>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</si>
  <si>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</si>
  <si>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</si>
  <si>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</si>
  <si>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</si>
  <si>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</si>
  <si>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</si>
  <si>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</si>
  <si>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</si>
  <si>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</si>
  <si>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</si>
  <si>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</si>
  <si>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</si>
  <si>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</si>
  <si>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</si>
  <si>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</si>
  <si>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</si>
  <si>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</si>
  <si>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</si>
  <si>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</si>
  <si>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</si>
  <si>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</si>
  <si>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</si>
  <si>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</si>
  <si>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</si>
  <si>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</si>
  <si>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</si>
  <si>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</si>
  <si>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</si>
  <si>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</si>
  <si>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</si>
  <si>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</si>
  <si>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</si>
  <si>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</si>
  <si>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</si>
  <si>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</si>
  <si>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</si>
  <si>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</si>
  <si>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</si>
  <si>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</si>
  <si>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</si>
  <si>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</si>
  <si>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</si>
  <si>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</si>
  <si>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</si>
  <si>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</si>
  <si>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</si>
  <si>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</si>
  <si>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</si>
  <si>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</si>
  <si>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</si>
  <si>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</si>
  <si>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</si>
  <si>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</si>
  <si>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</si>
  <si>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</si>
  <si>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</si>
  <si>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</si>
  <si>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</si>
  <si>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</si>
  <si>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</si>
  <si>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</si>
  <si>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</si>
  <si>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</si>
  <si>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</si>
  <si>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</si>
  <si>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</si>
  <si>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</si>
  <si>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</si>
  <si>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</si>
  <si>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</si>
  <si>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</si>
  <si>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</si>
  <si>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</si>
  <si>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</si>
  <si>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</si>
  <si>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</si>
  <si>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</si>
  <si>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</si>
  <si>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</si>
  <si>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</si>
  <si>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</si>
  <si>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</si>
  <si>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</si>
  <si>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</si>
  <si>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</si>
  <si>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</si>
  <si>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</si>
  <si>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</si>
  <si>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</si>
  <si>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</si>
  <si>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</si>
  <si>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</si>
  <si>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</si>
  <si>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</si>
  <si>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</si>
  <si>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</si>
  <si>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</si>
  <si>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</si>
  <si>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</si>
  <si>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</si>
  <si>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</si>
  <si>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</si>
  <si>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</si>
  <si>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</si>
  <si>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</si>
  <si>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</si>
  <si>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</si>
  <si>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</si>
  <si>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</si>
  <si>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</si>
  <si>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</si>
  <si>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</si>
  <si>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</si>
  <si>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</si>
  <si>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</si>
  <si>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</si>
  <si>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</si>
  <si>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</si>
  <si>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</si>
  <si>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</si>
  <si>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</si>
  <si>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</si>
  <si>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</si>
  <si>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</si>
  <si>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</si>
  <si>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</si>
  <si>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</si>
  <si>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</si>
  <si>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</si>
  <si>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</si>
  <si>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</si>
  <si>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</si>
  <si>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</si>
  <si>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</si>
  <si>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</si>
  <si>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</si>
  <si>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</si>
  <si>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</si>
  <si>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</si>
  <si>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</si>
  <si>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</si>
  <si>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</si>
  <si>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</si>
  <si>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</si>
  <si>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</si>
  <si>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</si>
  <si>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</si>
  <si>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</si>
  <si>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</si>
  <si>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</si>
  <si>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</si>
  <si>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</si>
  <si>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</si>
  <si>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</si>
  <si>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</si>
  <si>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</si>
  <si>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</si>
  <si>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</si>
  <si>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</si>
  <si>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</si>
  <si>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</si>
  <si>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</si>
  <si>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</si>
  <si>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</si>
  <si>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</si>
  <si>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</si>
  <si>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</si>
  <si>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</si>
  <si>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</si>
  <si>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</si>
  <si>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</si>
  <si>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</si>
  <si>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</si>
  <si>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</si>
  <si>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</si>
  <si>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</si>
  <si>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</si>
  <si>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</si>
  <si>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</si>
  <si>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</si>
  <si>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</si>
  <si>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</si>
  <si>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</si>
  <si>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</si>
  <si>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</si>
  <si>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</si>
  <si>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</si>
  <si>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</si>
  <si>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</si>
  <si>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</si>
  <si>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</si>
  <si>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</si>
  <si>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</si>
  <si>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</si>
  <si>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</si>
  <si>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</si>
  <si>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</si>
  <si>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</si>
  <si>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</si>
  <si>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</si>
  <si>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</si>
  <si>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</si>
  <si>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</si>
  <si>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</si>
  <si>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</si>
  <si>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</si>
  <si>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</si>
  <si>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</si>
  <si>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</si>
  <si>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</si>
  <si>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</si>
  <si>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</si>
  <si>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</si>
  <si>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</si>
  <si>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</si>
  <si>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</si>
  <si>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</si>
  <si>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</si>
  <si>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</si>
  <si>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</si>
  <si>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</si>
  <si>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</si>
  <si>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</si>
  <si>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</si>
  <si>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</si>
  <si>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</si>
  <si>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</si>
  <si>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</si>
  <si>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</si>
  <si>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</si>
  <si>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</si>
  <si>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</si>
  <si>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</si>
  <si>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</si>
  <si>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</si>
  <si>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</si>
  <si>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</si>
  <si>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</si>
  <si>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</si>
  <si>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</si>
  <si>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</si>
  <si>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</si>
  <si>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</si>
  <si>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</si>
  <si>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</si>
  <si>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</si>
  <si>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</si>
  <si>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</si>
  <si>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</si>
  <si>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</si>
  <si>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</si>
  <si>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</si>
  <si>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</si>
  <si>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</si>
  <si>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</si>
  <si>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</si>
  <si>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</si>
  <si>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</si>
  <si>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</si>
  <si>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</si>
  <si>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</si>
  <si>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</si>
  <si>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</si>
  <si>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</si>
  <si>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</si>
  <si>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</si>
  <si>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</si>
  <si>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</si>
  <si>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</si>
  <si>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</si>
  <si>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</si>
  <si>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</si>
  <si>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</si>
  <si>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</si>
  <si>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</si>
  <si>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</si>
  <si>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</si>
  <si>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</si>
  <si>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</si>
  <si>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</si>
  <si>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</si>
  <si>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</si>
  <si>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</si>
  <si>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</si>
  <si>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</si>
  <si>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</si>
  <si>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</si>
  <si>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</si>
  <si>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</si>
  <si>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</si>
  <si>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</si>
  <si>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</si>
  <si>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</si>
  <si>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</si>
  <si>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</si>
  <si>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</si>
  <si>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</si>
  <si>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</si>
  <si>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</si>
  <si>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</si>
  <si>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</si>
  <si>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</si>
  <si>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</si>
  <si>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</si>
  <si>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</si>
  <si>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</si>
  <si>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</si>
  <si>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</si>
  <si>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</si>
  <si>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</si>
  <si>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</si>
  <si>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</si>
  <si>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</si>
  <si>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</si>
  <si>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</si>
  <si>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</si>
  <si>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</si>
  <si>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</si>
  <si>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</si>
  <si>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</si>
  <si>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</si>
  <si>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</si>
  <si>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</si>
  <si>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</si>
  <si>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</si>
  <si>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</si>
  <si>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</si>
  <si>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</si>
  <si>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</si>
  <si>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</si>
  <si>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</si>
  <si>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</si>
  <si>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</si>
  <si>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</si>
  <si>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</si>
  <si>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</si>
  <si>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</si>
  <si>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</si>
  <si>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</si>
  <si>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</si>
  <si>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</si>
  <si>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</si>
  <si>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</si>
  <si>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</si>
  <si>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</si>
  <si>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</si>
  <si>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</si>
  <si>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</si>
  <si>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</si>
  <si>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</si>
  <si>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</si>
  <si>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</si>
  <si>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</si>
  <si>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</si>
  <si>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</si>
  <si>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</si>
  <si>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</si>
  <si>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</si>
  <si>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</si>
  <si>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</si>
  <si>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</si>
  <si>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</si>
  <si>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</si>
  <si>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</si>
  <si>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</si>
  <si>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</si>
  <si>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</si>
  <si>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</si>
  <si>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</si>
  <si>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</si>
  <si>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</si>
  <si>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</si>
  <si>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</si>
  <si>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</si>
  <si>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</si>
  <si>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</si>
  <si>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</si>
  <si>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</si>
  <si>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</si>
  <si>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</si>
  <si>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</si>
  <si>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</si>
  <si>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</si>
  <si>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</si>
  <si>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</si>
  <si>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</si>
  <si>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</si>
  <si>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</si>
  <si>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</si>
  <si>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</si>
  <si>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</si>
  <si>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</si>
  <si>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</si>
  <si>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</si>
  <si>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</si>
  <si>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</si>
  <si>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</si>
  <si>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</si>
  <si>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</si>
  <si>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</si>
  <si>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</si>
  <si>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</si>
  <si>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</si>
  <si>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</si>
  <si>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</si>
  <si>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</si>
  <si>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</si>
  <si>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</si>
  <si>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</si>
  <si>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</si>
  <si>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</si>
  <si>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</si>
  <si>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</si>
  <si>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</si>
  <si>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</si>
  <si>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</si>
  <si>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</si>
  <si>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</si>
  <si>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</si>
  <si>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</si>
  <si>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</si>
  <si>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</si>
  <si>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</si>
  <si>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</si>
  <si>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</si>
  <si>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</si>
  <si>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</si>
  <si>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</si>
  <si>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</si>
  <si>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</si>
  <si>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</si>
  <si>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</si>
  <si>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</si>
  <si>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</si>
  <si>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</si>
  <si>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</si>
  <si>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</si>
  <si>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</si>
  <si>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</si>
  <si>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</si>
  <si>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</si>
  <si>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</si>
  <si>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</si>
  <si>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</si>
  <si>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</si>
  <si>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</si>
  <si>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</si>
  <si>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</si>
  <si>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</si>
  <si>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</si>
  <si>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</si>
  <si>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</si>
  <si>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</si>
  <si>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</si>
  <si>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</si>
  <si>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</si>
  <si>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</si>
  <si>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</si>
  <si>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</si>
  <si>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</si>
  <si>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</si>
  <si>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</si>
  <si>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</si>
  <si>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</si>
  <si>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</si>
  <si>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</si>
  <si>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</si>
  <si>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</si>
  <si>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</si>
  <si>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</si>
  <si>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</si>
  <si>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</si>
  <si>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</si>
  <si>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</si>
  <si>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</si>
  <si>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</si>
  <si>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</si>
  <si>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</si>
  <si>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</si>
  <si>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</si>
  <si>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</si>
  <si>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</si>
  <si>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</si>
  <si>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</si>
  <si>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</si>
  <si>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</si>
  <si>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</si>
  <si>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</si>
  <si>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</si>
  <si>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</si>
  <si>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</si>
  <si>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</si>
  <si>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</si>
  <si>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</si>
  <si>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</si>
  <si>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</si>
  <si>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</si>
  <si>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</si>
  <si>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</si>
  <si>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</si>
  <si>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</si>
  <si>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</si>
  <si>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</si>
  <si>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</si>
  <si>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</si>
  <si>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</si>
  <si>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</si>
  <si>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</si>
  <si>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</si>
  <si>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</si>
  <si>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</si>
  <si>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</si>
  <si>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</si>
  <si>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</si>
  <si>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</si>
  <si>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</si>
  <si>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</si>
  <si>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</si>
  <si>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</si>
  <si>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</si>
  <si>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</si>
  <si>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</si>
  <si>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</si>
  <si>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</si>
  <si>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</si>
  <si>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</si>
  <si>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</si>
  <si>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</si>
  <si>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</si>
  <si>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</si>
  <si>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</si>
  <si>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</si>
  <si>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</si>
  <si>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</si>
  <si>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</si>
  <si>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</si>
  <si>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</si>
  <si>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</si>
  <si>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</si>
  <si>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</si>
  <si>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</si>
  <si>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</si>
  <si>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</si>
  <si>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</si>
  <si>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</si>
  <si>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</si>
  <si>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</si>
  <si>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</si>
  <si>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</si>
  <si>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</si>
  <si>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</si>
  <si>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</si>
  <si>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</si>
  <si>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</si>
  <si>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</si>
  <si>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</si>
  <si>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</si>
  <si>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</si>
  <si>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</si>
  <si>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</si>
  <si>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</si>
  <si>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</si>
  <si>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</si>
  <si>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</si>
  <si>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</si>
  <si>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</si>
  <si>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</si>
  <si>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</si>
  <si>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</si>
  <si>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</si>
  <si>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</si>
  <si>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</si>
  <si>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</si>
  <si>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</si>
  <si>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</si>
  <si>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</si>
  <si>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</si>
  <si>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</si>
  <si>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</si>
  <si>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</si>
  <si>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</si>
  <si>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</si>
  <si>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</si>
  <si>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</si>
  <si>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</si>
  <si>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</si>
  <si>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</si>
  <si>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</si>
  <si>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</si>
  <si>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</si>
  <si>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</si>
  <si>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</si>
  <si>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</si>
  <si>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</si>
  <si>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</si>
  <si>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</si>
  <si>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</si>
  <si>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</si>
  <si>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</si>
  <si>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</si>
  <si>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</si>
  <si>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</si>
  <si>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</si>
  <si>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</si>
  <si>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</si>
  <si>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</si>
  <si>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</si>
  <si>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</si>
  <si>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</si>
  <si>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</si>
  <si>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</si>
  <si>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</si>
  <si>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</si>
  <si>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</si>
  <si>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</si>
  <si>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</si>
  <si>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</si>
  <si>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</si>
  <si>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</si>
  <si>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</si>
  <si>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</si>
  <si>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</si>
  <si>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</si>
  <si>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</si>
  <si>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</si>
  <si>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</si>
  <si>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</si>
  <si>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</si>
  <si>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</si>
  <si>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</si>
  <si>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</si>
  <si>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</si>
  <si>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</si>
  <si>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</si>
  <si>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</si>
  <si>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</si>
  <si>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</si>
  <si>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</si>
  <si>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</si>
  <si>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</si>
  <si>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</si>
  <si>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</si>
  <si>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</si>
  <si>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</si>
  <si>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</si>
  <si>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</si>
  <si>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</si>
  <si>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</si>
  <si>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</si>
  <si>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</si>
  <si>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</si>
  <si>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</si>
  <si>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</si>
  <si>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</si>
  <si>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</si>
  <si>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</si>
  <si>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</si>
  <si>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</si>
  <si>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</si>
  <si>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</si>
  <si>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</si>
  <si>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</si>
  <si>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</si>
  <si>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</si>
  <si>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</si>
  <si>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</si>
  <si>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</si>
  <si>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</si>
  <si>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</si>
  <si>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</si>
  <si>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</si>
  <si>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</si>
  <si>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</si>
  <si>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</si>
  <si>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</si>
  <si>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</si>
  <si>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</si>
  <si>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</si>
  <si>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</si>
  <si>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</si>
  <si>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</si>
  <si>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</si>
  <si>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</si>
  <si>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</si>
  <si>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</si>
  <si>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</si>
  <si>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</si>
  <si>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</si>
  <si>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</si>
  <si>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</si>
  <si>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</si>
  <si>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</si>
  <si>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</si>
  <si>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</si>
  <si>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</si>
  <si>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</si>
  <si>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</si>
  <si>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</si>
  <si>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</si>
  <si>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</si>
  <si>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</si>
  <si>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</si>
  <si>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</si>
  <si>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</si>
  <si>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</si>
  <si>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</si>
  <si>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</si>
  <si>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</si>
  <si>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</si>
  <si>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</si>
  <si>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</si>
  <si>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</si>
  <si>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</si>
  <si>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</si>
  <si>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</si>
  <si>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</si>
  <si>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</si>
  <si>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</si>
  <si>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</si>
  <si>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</si>
  <si>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</si>
  <si>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</si>
  <si>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</si>
  <si>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</si>
  <si>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</si>
  <si>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</si>
  <si>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</si>
  <si>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</si>
  <si>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</si>
  <si>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</si>
  <si>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</si>
  <si>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</si>
  <si>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</si>
  <si>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</si>
  <si>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</si>
  <si>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</si>
  <si>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</si>
  <si>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</si>
  <si>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</si>
  <si>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</si>
  <si>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</si>
  <si>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</si>
  <si>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</si>
  <si>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</si>
  <si>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</si>
  <si>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</si>
  <si>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</si>
  <si>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</si>
  <si>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</si>
  <si>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</si>
  <si>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</si>
  <si>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</si>
  <si>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</si>
  <si>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</si>
  <si>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</si>
  <si>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</si>
  <si>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</si>
  <si>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</si>
  <si>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</si>
  <si>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</si>
  <si>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</si>
  <si>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</si>
  <si>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</si>
  <si>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</si>
  <si>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</si>
  <si>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</si>
  <si>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</si>
  <si>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</si>
  <si>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</si>
  <si>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</si>
  <si>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</si>
  <si>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</si>
  <si>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</si>
  <si>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</si>
  <si>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</si>
  <si>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</si>
  <si>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</si>
  <si>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</si>
  <si>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</si>
  <si>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</si>
  <si>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</si>
  <si>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</si>
  <si>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</si>
  <si>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</si>
  <si>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</si>
  <si>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</si>
  <si>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</si>
  <si>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</si>
  <si>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</si>
  <si>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</si>
  <si>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</si>
  <si>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</si>
  <si>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</si>
  <si>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</si>
  <si>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</si>
  <si>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</si>
  <si>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</si>
  <si>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</si>
  <si>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</si>
  <si>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</si>
  <si>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</si>
  <si>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</si>
  <si>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</si>
  <si>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</si>
  <si>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</si>
  <si>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</si>
  <si>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</si>
  <si>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</si>
  <si>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</si>
  <si>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</si>
  <si>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</si>
  <si>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</si>
  <si>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</si>
  <si>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</si>
  <si>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</si>
  <si>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</si>
  <si>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</si>
  <si>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</si>
  <si>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</si>
  <si>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</si>
  <si>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</si>
  <si>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</si>
  <si>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</si>
  <si>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</si>
  <si>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</si>
  <si>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</si>
  <si>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</si>
  <si>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</si>
  <si>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</si>
  <si>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</si>
  <si>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</si>
  <si>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</si>
  <si>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</si>
  <si>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</si>
  <si>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</si>
  <si>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</si>
  <si>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</si>
  <si>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</si>
  <si>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</si>
  <si>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</si>
  <si>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</si>
  <si>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</si>
  <si>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</si>
  <si>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</si>
  <si>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</si>
  <si>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</si>
  <si>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</si>
  <si>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</si>
  <si>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</si>
  <si>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</si>
  <si>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</si>
  <si>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</si>
  <si>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</si>
  <si>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</si>
  <si>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</si>
  <si>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</si>
  <si>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</si>
  <si>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</si>
  <si>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</si>
  <si>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</si>
  <si>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</si>
  <si>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</si>
  <si>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</si>
  <si>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</si>
  <si>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</si>
  <si>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</si>
  <si>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</si>
  <si>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</si>
  <si>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</si>
  <si>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</si>
  <si>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</si>
  <si>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</si>
  <si>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</si>
  <si>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</si>
  <si>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</si>
  <si>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</si>
  <si>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</si>
  <si>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</si>
  <si>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</si>
  <si>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</si>
  <si>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</si>
  <si>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</si>
  <si>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</si>
  <si>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</si>
  <si>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</si>
  <si>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</si>
  <si>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</si>
  <si>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</si>
  <si>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</si>
  <si>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</si>
  <si>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</si>
  <si>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</si>
  <si>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</si>
  <si>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</si>
  <si>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</si>
  <si>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</si>
  <si>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</si>
  <si>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</si>
  <si>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</si>
  <si>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</si>
  <si>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</si>
  <si>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</si>
  <si>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</si>
  <si>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</si>
  <si>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</si>
  <si>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</si>
  <si>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</si>
  <si>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</si>
  <si>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</si>
  <si>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</si>
  <si>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</si>
  <si>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</si>
  <si>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</si>
  <si>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</si>
  <si>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</si>
  <si>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</si>
  <si>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</si>
  <si>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</si>
  <si>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</si>
  <si>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</si>
  <si>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</si>
  <si>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</si>
  <si>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</si>
  <si>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</si>
  <si>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</si>
  <si>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</si>
  <si>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</si>
  <si>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</si>
  <si>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</si>
  <si>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</si>
  <si>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</si>
  <si>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</si>
  <si>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</si>
  <si>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</si>
  <si>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</si>
  <si>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</si>
  <si>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</si>
  <si>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</si>
  <si>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</si>
  <si>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</si>
  <si>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</si>
  <si>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</si>
  <si>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</si>
  <si>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</si>
  <si>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</si>
  <si>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</si>
  <si>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</si>
  <si>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</si>
  <si>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</si>
  <si>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</si>
  <si>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</si>
  <si>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</si>
  <si>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</si>
  <si>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</si>
  <si>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</si>
  <si>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</si>
  <si>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</si>
  <si>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</si>
  <si>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</si>
  <si>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</si>
  <si>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</si>
  <si>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</si>
  <si>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</si>
  <si>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</si>
  <si>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</si>
  <si>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</si>
  <si>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</si>
  <si>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</si>
  <si>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</si>
  <si>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</si>
  <si>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</si>
  <si>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</si>
  <si>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</si>
  <si>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</si>
  <si>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</si>
  <si>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</si>
  <si>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</si>
  <si>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</si>
  <si>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</si>
  <si>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</si>
  <si>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</si>
  <si>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</si>
  <si>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</si>
  <si>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</si>
  <si>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</si>
  <si>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</si>
  <si>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</si>
  <si>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</si>
  <si>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</si>
  <si>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</si>
  <si>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</si>
  <si>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</si>
  <si>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</si>
  <si>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</si>
  <si>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</si>
  <si>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</si>
  <si>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</si>
  <si>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</si>
  <si>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</si>
  <si>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</si>
  <si>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</si>
  <si>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</si>
  <si>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</si>
  <si>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</si>
  <si>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</si>
  <si>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</si>
  <si>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</si>
  <si>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</si>
  <si>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</si>
  <si>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</si>
  <si>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</si>
  <si>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</si>
  <si>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</si>
  <si>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</si>
  <si>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</si>
  <si>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</si>
  <si>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</si>
  <si>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</si>
  <si>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</si>
  <si>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</si>
  <si>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</si>
  <si>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</si>
  <si>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</si>
  <si>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</si>
  <si>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</si>
  <si>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</si>
  <si>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</si>
  <si>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</si>
  <si>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</si>
  <si>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</si>
  <si>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</si>
  <si>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</si>
  <si>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</si>
  <si>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</si>
  <si>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</si>
  <si>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</si>
  <si>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</si>
  <si>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</si>
  <si>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</si>
  <si>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</si>
  <si>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</si>
  <si>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</si>
  <si>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</si>
  <si>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</si>
  <si>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</si>
  <si>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</si>
  <si>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</si>
  <si>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</si>
  <si>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</si>
  <si>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</si>
  <si>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</si>
  <si>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</si>
  <si>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</si>
  <si>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</si>
  <si>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</si>
  <si>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</si>
  <si>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</si>
  <si>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</si>
  <si>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</si>
  <si>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</si>
  <si>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</si>
  <si>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</si>
  <si>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</si>
  <si>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</si>
  <si>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</si>
  <si>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</si>
  <si>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</si>
  <si>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</si>
  <si>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</si>
  <si>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</si>
  <si>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</si>
  <si>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</si>
  <si>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</si>
  <si>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</si>
  <si>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</si>
  <si>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</si>
  <si>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</si>
  <si>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</si>
  <si>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</si>
  <si>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</si>
  <si>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</si>
  <si>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</si>
  <si>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</si>
  <si>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</si>
  <si>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</si>
  <si>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</si>
  <si>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</si>
  <si>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</si>
  <si>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</si>
  <si>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</si>
  <si>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</si>
  <si>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</si>
  <si>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</si>
  <si>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</si>
  <si>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</si>
  <si>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</si>
  <si>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</si>
  <si>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</si>
  <si>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</si>
  <si>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</si>
  <si>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</si>
  <si>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</si>
  <si>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</si>
  <si>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</si>
  <si>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</si>
  <si>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</si>
  <si>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</si>
  <si>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</si>
  <si>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</si>
  <si>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</si>
  <si>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</si>
  <si>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</si>
  <si>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</si>
  <si>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</si>
  <si>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</si>
  <si>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</si>
  <si>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</si>
  <si>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</si>
  <si>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</si>
  <si>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</si>
  <si>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</si>
  <si>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</si>
  <si>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</si>
  <si>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</si>
  <si>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</si>
  <si>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</si>
  <si>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</si>
  <si>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</si>
  <si>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</si>
  <si>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</si>
  <si>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</si>
  <si>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</si>
  <si>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</si>
  <si>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</si>
  <si>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</si>
  <si>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</si>
  <si>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</si>
  <si>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</si>
  <si>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</si>
  <si>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</si>
  <si>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</si>
  <si>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</si>
  <si>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</si>
  <si>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</si>
  <si>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</si>
  <si>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</si>
  <si>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</si>
  <si>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</si>
  <si>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</si>
  <si>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</si>
  <si>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</si>
  <si>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</si>
  <si>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</si>
  <si>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</si>
  <si>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</si>
  <si>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</si>
  <si>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</si>
  <si>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</si>
  <si>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</si>
  <si>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</si>
  <si>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</si>
  <si>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</si>
  <si>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</si>
  <si>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</si>
  <si>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</si>
  <si>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</si>
  <si>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</si>
  <si>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</si>
  <si>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</si>
  <si>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</si>
  <si>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</si>
  <si>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</si>
  <si>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</si>
  <si>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</si>
  <si>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</si>
  <si>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</si>
  <si>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</si>
  <si>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</si>
  <si>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</si>
  <si>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</si>
  <si>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</si>
  <si>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</si>
  <si>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</si>
  <si>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</si>
  <si>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</si>
  <si>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</si>
  <si>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</si>
  <si>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</si>
  <si>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</si>
  <si>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</si>
  <si>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</si>
  <si>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</si>
  <si>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</si>
  <si>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</si>
  <si>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</si>
  <si>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</si>
  <si>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</si>
  <si>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</si>
  <si>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</si>
  <si>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</si>
  <si>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</si>
  <si>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</si>
  <si>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</si>
  <si>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</si>
  <si>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</si>
  <si>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</si>
  <si>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</si>
  <si>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</si>
  <si>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</si>
  <si>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</si>
  <si>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</si>
  <si>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</si>
  <si>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</si>
  <si>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</si>
  <si>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</si>
  <si>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</si>
  <si>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</si>
  <si>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</si>
  <si>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</si>
  <si>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</si>
  <si>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</si>
  <si>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</si>
  <si>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</si>
  <si>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</si>
  <si>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</si>
  <si>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</si>
  <si>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</si>
  <si>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</si>
  <si>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</si>
  <si>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</si>
  <si>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</si>
  <si>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</si>
  <si>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</si>
  <si>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</si>
  <si>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</si>
  <si>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</si>
  <si>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</si>
  <si>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</si>
  <si>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</si>
  <si>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</si>
  <si>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</si>
  <si>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</si>
  <si>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</si>
  <si>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</si>
  <si>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</si>
  <si>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</si>
  <si>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</si>
  <si>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</si>
  <si>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</si>
  <si>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</si>
  <si>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</si>
  <si>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</si>
  <si>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</si>
  <si>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</si>
  <si>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</si>
  <si>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</si>
  <si>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</si>
  <si>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</si>
  <si>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</si>
  <si>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</si>
  <si>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</si>
  <si>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</si>
  <si>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</si>
  <si>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</si>
  <si>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</si>
  <si>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</si>
  <si>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</si>
  <si>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</si>
  <si>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</si>
  <si>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</si>
  <si>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</si>
  <si>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</si>
  <si>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</si>
  <si>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</si>
  <si>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</si>
  <si>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</si>
  <si>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</si>
  <si>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</si>
  <si>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</si>
  <si>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</si>
  <si>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</si>
  <si>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</si>
  <si>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</si>
  <si>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</si>
  <si>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</si>
  <si>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</si>
  <si>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</si>
  <si>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</si>
  <si>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</si>
  <si>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</si>
  <si>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</si>
  <si>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</si>
  <si>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</si>
  <si>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</si>
  <si>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</si>
  <si>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</si>
  <si>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</si>
  <si>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</si>
  <si>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</si>
  <si>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</si>
  <si>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</si>
  <si>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</si>
  <si>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</si>
  <si>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</si>
  <si>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</si>
  <si>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</si>
  <si>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</si>
  <si>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</si>
  <si>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</si>
  <si>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</si>
  <si>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</si>
  <si>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</si>
  <si>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</si>
  <si>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</si>
  <si>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</si>
  <si>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</si>
  <si>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</si>
  <si>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</si>
  <si>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</si>
  <si>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</si>
  <si>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</si>
  <si>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</si>
  <si>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</si>
  <si>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</si>
  <si>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</si>
  <si>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</si>
  <si>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</si>
  <si>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</si>
  <si>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</si>
  <si>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</si>
  <si>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</si>
  <si>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</si>
  <si>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</si>
  <si>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</si>
  <si>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</si>
  <si>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</si>
  <si>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</si>
  <si>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</si>
  <si>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</si>
  <si>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</si>
  <si>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</si>
  <si>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</si>
  <si>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</si>
  <si>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</si>
  <si>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</si>
  <si>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</si>
  <si>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</si>
  <si>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</si>
  <si>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</si>
  <si>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</si>
  <si>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</si>
  <si>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</si>
  <si>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</si>
  <si>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</si>
  <si>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</si>
  <si>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</si>
  <si>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</si>
  <si>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</si>
  <si>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</si>
  <si>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</si>
  <si>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</si>
  <si>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</si>
  <si>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</si>
  <si>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</si>
  <si>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</si>
  <si>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</si>
  <si>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</si>
  <si>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</si>
  <si>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</si>
  <si>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</si>
  <si>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</si>
  <si>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</si>
  <si>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</si>
  <si>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</si>
  <si>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</si>
  <si>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</si>
  <si>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</si>
  <si>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</si>
  <si>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</si>
  <si>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</si>
  <si>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</si>
  <si>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</si>
  <si>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</si>
  <si>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</si>
  <si>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</si>
  <si>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</si>
  <si>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</si>
  <si>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</si>
  <si>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</si>
  <si>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</si>
  <si>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</si>
  <si>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</si>
  <si>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</si>
  <si>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</si>
  <si>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</si>
  <si>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</si>
  <si>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</si>
  <si>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</si>
  <si>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</si>
  <si>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</si>
  <si>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</si>
  <si>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</si>
  <si>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</si>
  <si>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</si>
  <si>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</si>
  <si>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</si>
  <si>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</si>
  <si>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</si>
  <si>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</si>
  <si>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</si>
  <si>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</si>
  <si>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</si>
  <si>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</si>
  <si>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</si>
  <si>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</si>
  <si>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</si>
  <si>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</si>
  <si>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</si>
  <si>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</si>
  <si>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</si>
  <si>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</si>
  <si>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</si>
  <si>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</si>
  <si>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</si>
  <si>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</si>
  <si>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</si>
  <si>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</si>
  <si>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</si>
  <si>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</si>
  <si>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</si>
  <si>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</si>
  <si>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</si>
  <si>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</si>
  <si>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</si>
  <si>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</si>
  <si>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</si>
  <si>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</si>
  <si>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</si>
  <si>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</si>
  <si>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</si>
  <si>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</si>
  <si>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</si>
  <si>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</si>
  <si>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</si>
  <si>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</si>
  <si>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</si>
  <si>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</si>
  <si>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</si>
  <si>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</si>
  <si>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</si>
  <si>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</si>
  <si>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</si>
  <si>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</si>
  <si>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</si>
  <si>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</si>
  <si>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</si>
  <si>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</si>
  <si>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</si>
  <si>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</si>
  <si>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</si>
  <si>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</si>
  <si>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</si>
  <si>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</si>
  <si>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</si>
  <si>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</si>
  <si>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</si>
  <si>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</si>
  <si>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</si>
  <si>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</si>
  <si>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</si>
  <si>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</si>
  <si>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</si>
  <si>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</si>
  <si>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</si>
  <si>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</si>
  <si>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</si>
  <si>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</si>
  <si>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</si>
  <si>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</si>
  <si>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</si>
  <si>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</si>
  <si>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</si>
  <si>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</si>
  <si>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</si>
  <si>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</si>
  <si>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</si>
  <si>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</si>
  <si>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</si>
  <si>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</si>
  <si>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</si>
  <si>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</si>
  <si>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</si>
  <si>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</si>
  <si>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</si>
  <si>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</si>
  <si>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</si>
  <si>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</si>
  <si>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</si>
  <si>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</si>
  <si>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</si>
  <si>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</si>
  <si>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</si>
  <si>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</si>
  <si>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</si>
  <si>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</si>
  <si>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</si>
  <si>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</si>
  <si>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</si>
  <si>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</si>
  <si>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</si>
  <si>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</si>
  <si>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</si>
  <si>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</si>
  <si>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</si>
  <si>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</si>
  <si>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</si>
  <si>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</si>
  <si>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</si>
  <si>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</si>
  <si>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</si>
  <si>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</si>
  <si>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</si>
  <si>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</si>
  <si>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</si>
  <si>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</si>
  <si>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</si>
  <si>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</si>
  <si>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</si>
  <si>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</si>
  <si>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</si>
  <si>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</si>
  <si>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</si>
  <si>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</si>
  <si>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</si>
  <si>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</si>
  <si>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</si>
  <si>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</si>
  <si>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</si>
  <si>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</si>
  <si>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</si>
  <si>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</si>
  <si>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</si>
  <si>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</si>
  <si>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</si>
  <si>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</si>
  <si>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</si>
  <si>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</si>
  <si>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</si>
  <si>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</si>
  <si>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</si>
  <si>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</si>
  <si>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</si>
  <si>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</si>
  <si>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</si>
  <si>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</si>
  <si>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</si>
  <si>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</si>
  <si>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</si>
  <si>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</si>
  <si>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</si>
  <si>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</si>
  <si>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</si>
  <si>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</si>
  <si>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</si>
  <si>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</si>
  <si>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</si>
  <si>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</si>
  <si>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</si>
  <si>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</si>
  <si>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</si>
  <si>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</si>
  <si>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</si>
  <si>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</si>
  <si>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</si>
  <si>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</si>
  <si>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</si>
  <si>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</si>
  <si>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</si>
  <si>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</si>
  <si>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</si>
  <si>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</si>
  <si>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</si>
  <si>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</si>
  <si>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</si>
  <si>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</si>
  <si>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</si>
  <si>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</si>
  <si>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</si>
  <si>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</si>
  <si>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</si>
  <si>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</si>
  <si>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</si>
  <si>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</si>
  <si>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</si>
  <si>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</si>
  <si>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</si>
  <si>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</si>
  <si>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</si>
  <si>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</si>
  <si>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</si>
  <si>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</si>
  <si>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</si>
  <si>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</si>
  <si>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</si>
  <si>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</si>
  <si>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</si>
  <si>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</si>
  <si>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</si>
  <si>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</si>
  <si>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</si>
  <si>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</si>
  <si>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</si>
  <si>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</si>
  <si>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</si>
  <si>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</si>
  <si>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</si>
  <si>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</si>
  <si>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</si>
  <si>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</si>
  <si>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</si>
  <si>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</si>
  <si>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</si>
  <si>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</si>
  <si>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</si>
  <si>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</si>
  <si>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</si>
  <si>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</si>
  <si>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</si>
  <si>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</si>
  <si>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</si>
  <si>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</si>
  <si>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</si>
  <si>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</si>
  <si>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</si>
  <si>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</si>
  <si>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</si>
  <si>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</si>
  <si>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</si>
  <si>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</si>
  <si>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</si>
  <si>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</si>
  <si>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</si>
  <si>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</si>
  <si>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</si>
  <si>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</si>
  <si>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</si>
  <si>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</si>
  <si>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</si>
  <si>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</si>
  <si>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</si>
  <si>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</si>
  <si>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</si>
  <si>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</si>
  <si>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</si>
  <si>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</si>
  <si>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</si>
  <si>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</si>
  <si>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</si>
  <si>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</si>
  <si>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</si>
  <si>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</si>
  <si>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</si>
  <si>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</si>
  <si>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</si>
  <si>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</si>
  <si>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</si>
  <si>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</si>
  <si>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</si>
  <si>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</si>
  <si>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</si>
  <si>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</si>
  <si>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</si>
  <si>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</si>
  <si>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</si>
  <si>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</si>
  <si>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</si>
  <si>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</si>
  <si>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</si>
  <si>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</si>
  <si>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</si>
  <si>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</si>
  <si>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</si>
  <si>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</si>
  <si>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</si>
  <si>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</si>
  <si>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</si>
  <si>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</si>
  <si>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</si>
  <si>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</si>
  <si>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</si>
  <si>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</si>
  <si>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</si>
  <si>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</si>
  <si>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</si>
  <si>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</si>
  <si>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</si>
  <si>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</si>
  <si>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</si>
  <si>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</si>
  <si>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</si>
  <si>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</si>
  <si>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</si>
  <si>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</si>
  <si>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</si>
  <si>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</si>
  <si>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</si>
  <si>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</si>
  <si>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</si>
  <si>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</si>
  <si>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</si>
  <si>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</si>
  <si>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</si>
  <si>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</si>
  <si>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</si>
  <si>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</si>
  <si>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</si>
  <si>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</si>
  <si>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</si>
  <si>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</si>
  <si>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</si>
  <si>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</si>
  <si>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</si>
  <si>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</si>
  <si>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</si>
  <si>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</si>
  <si>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</si>
  <si>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</si>
  <si>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</si>
  <si>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</si>
  <si>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</si>
  <si>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</si>
  <si>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</si>
  <si>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</si>
  <si>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</si>
  <si>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</si>
  <si>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</si>
  <si>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</si>
  <si>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</si>
  <si>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</si>
  <si>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</si>
  <si>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</si>
  <si>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</si>
  <si>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</si>
  <si>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</si>
  <si>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</si>
  <si>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</si>
  <si>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</si>
  <si>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</si>
  <si>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</si>
  <si>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</si>
  <si>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</si>
  <si>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</si>
  <si>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</si>
  <si>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</si>
  <si>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</si>
  <si>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</si>
  <si>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</si>
  <si>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</si>
  <si>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</si>
  <si>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</si>
  <si>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</si>
  <si>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</si>
  <si>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</si>
  <si>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</si>
  <si>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</si>
  <si>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</si>
  <si>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</si>
  <si>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</si>
  <si>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</si>
  <si>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</si>
  <si>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</si>
  <si>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</si>
  <si>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</si>
  <si>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</si>
  <si>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</si>
  <si>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</si>
  <si>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</si>
  <si>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</si>
  <si>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</si>
  <si>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</si>
  <si>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</si>
  <si>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</si>
  <si>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</si>
  <si>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</si>
  <si>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</si>
  <si>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</si>
  <si>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</si>
  <si>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</si>
  <si>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</si>
  <si>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</si>
  <si>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</si>
  <si>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</si>
  <si>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</si>
  <si>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</si>
  <si>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</si>
  <si>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</si>
  <si>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</si>
  <si>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</si>
  <si>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</si>
  <si>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</si>
  <si>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</si>
  <si>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</si>
  <si>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</si>
  <si>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</si>
  <si>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</si>
  <si>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</si>
  <si>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</si>
  <si>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</si>
  <si>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</si>
  <si>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</si>
  <si>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</si>
  <si>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</si>
  <si>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</si>
  <si>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</si>
  <si>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</si>
  <si>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</si>
  <si>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</si>
  <si>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</si>
  <si>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</si>
  <si>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</si>
  <si>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</si>
  <si>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</si>
  <si>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</si>
  <si>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</si>
  <si>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</si>
  <si>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</si>
  <si>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</si>
  <si>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</si>
  <si>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</si>
  <si>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</si>
  <si>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</si>
  <si>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</si>
  <si>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</si>
  <si>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</si>
  <si>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</si>
  <si>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</si>
  <si>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</si>
  <si>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</si>
  <si>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</si>
  <si>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</si>
  <si>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</si>
  <si>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</si>
  <si>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</si>
  <si>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</si>
  <si>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</si>
  <si>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</si>
  <si>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</si>
  <si>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</si>
  <si>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</si>
  <si>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</si>
  <si>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</si>
  <si>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</si>
  <si>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</si>
  <si>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</si>
  <si>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</si>
  <si>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</si>
  <si>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</si>
  <si>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</si>
  <si>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</si>
  <si>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</si>
  <si>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</si>
  <si>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</si>
  <si>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</si>
  <si>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</si>
  <si>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</si>
  <si>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</si>
  <si>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</si>
  <si>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</si>
  <si>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</si>
  <si>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</si>
  <si>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</si>
  <si>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</si>
  <si>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</si>
  <si>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</si>
  <si>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</si>
  <si>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</si>
  <si>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</si>
  <si>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</si>
  <si>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</si>
  <si>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</si>
  <si>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</si>
  <si>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</si>
  <si>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</si>
  <si>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</si>
  <si>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</si>
  <si>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</si>
  <si>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</si>
  <si>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</si>
  <si>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</si>
  <si>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</si>
  <si>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</si>
  <si>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</si>
  <si>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</si>
  <si>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</si>
  <si>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</si>
  <si>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</si>
  <si>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</si>
  <si>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</si>
  <si>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</si>
  <si>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</si>
  <si>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</si>
  <si>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</si>
  <si>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</si>
  <si>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</si>
  <si>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</si>
  <si>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</si>
  <si>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</si>
  <si>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</si>
  <si>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</si>
  <si>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</si>
  <si>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</si>
  <si>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</si>
  <si>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</si>
  <si>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</si>
  <si>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</si>
  <si>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</si>
  <si>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</si>
  <si>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</si>
  <si>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</si>
  <si>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</si>
  <si>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</si>
  <si>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</si>
  <si>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</si>
  <si>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</si>
  <si>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</si>
  <si>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</si>
  <si>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</si>
  <si>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</si>
  <si>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</si>
  <si>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</si>
  <si>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</si>
  <si>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</si>
  <si>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</si>
  <si>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</si>
  <si>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</si>
  <si>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</si>
  <si>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</si>
  <si>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</si>
  <si>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</si>
  <si>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</si>
  <si>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</si>
  <si>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</si>
  <si>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</si>
  <si>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</si>
  <si>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</si>
  <si>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</si>
  <si>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</si>
  <si>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</si>
  <si>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</si>
  <si>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</si>
  <si>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</si>
  <si>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</si>
  <si>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</si>
  <si>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</si>
  <si>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</si>
  <si>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</si>
  <si>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</si>
  <si>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</si>
  <si>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</si>
  <si>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</si>
  <si>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</si>
  <si>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</si>
  <si>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</si>
  <si>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</si>
  <si>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</si>
  <si>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</si>
  <si>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</si>
  <si>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</si>
  <si>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</si>
  <si>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</si>
  <si>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</si>
  <si>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</si>
  <si>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</si>
  <si>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</si>
  <si>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</si>
  <si>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</si>
  <si>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</si>
  <si>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</si>
  <si>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</si>
  <si>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</si>
  <si>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</si>
  <si>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</si>
  <si>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</si>
  <si>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</si>
  <si>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</si>
  <si>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</si>
  <si>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</si>
  <si>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</si>
  <si>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</si>
  <si>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</si>
  <si>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</si>
  <si>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</si>
  <si>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</si>
  <si>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</si>
  <si>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</si>
  <si>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</si>
  <si>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</si>
  <si>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</si>
  <si>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</si>
  <si>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</si>
  <si>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</si>
  <si>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</si>
  <si>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</si>
  <si>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</si>
  <si>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</si>
  <si>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</si>
  <si>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</si>
  <si>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</si>
  <si>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</si>
  <si>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</si>
  <si>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</si>
  <si>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</si>
  <si>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</si>
  <si>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</si>
  <si>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</si>
  <si>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</si>
  <si>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</si>
  <si>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</si>
  <si>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</si>
  <si>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</si>
  <si>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</si>
  <si>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</si>
  <si>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</si>
  <si>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</si>
  <si>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</si>
  <si>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</si>
  <si>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</si>
  <si>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</si>
  <si>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</si>
  <si>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</si>
  <si>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</si>
  <si>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</si>
  <si>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</si>
  <si>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</si>
  <si>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</si>
  <si>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</si>
  <si>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</si>
  <si>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</si>
  <si>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</si>
  <si>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</si>
  <si>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</si>
  <si>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</si>
  <si>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</si>
  <si>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</si>
  <si>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</si>
  <si>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</si>
  <si>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</si>
  <si>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</si>
  <si>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</si>
  <si>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</si>
  <si>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</si>
  <si>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</si>
  <si>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</si>
  <si>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</si>
  <si>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</si>
  <si>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</si>
  <si>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</si>
  <si>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</si>
  <si>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</si>
  <si>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</si>
  <si>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</si>
  <si>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</si>
  <si>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</si>
  <si>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</si>
  <si>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</si>
  <si>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</si>
  <si>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</si>
  <si>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</si>
  <si>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</si>
  <si>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</si>
  <si>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</si>
  <si>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</si>
  <si>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</si>
  <si>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</si>
  <si>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</si>
  <si>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</si>
  <si>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</si>
  <si>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</si>
  <si>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</si>
  <si>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</si>
  <si>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</si>
  <si>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</si>
  <si>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</si>
  <si>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</si>
  <si>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</si>
  <si>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</si>
  <si>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</si>
  <si>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</si>
  <si>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</si>
  <si>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</si>
  <si>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</si>
  <si>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</si>
  <si>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</si>
  <si>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</si>
  <si>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</si>
  <si>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</si>
  <si>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</si>
  <si>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</si>
  <si>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</si>
  <si>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</si>
  <si>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</si>
  <si>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</si>
  <si>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</si>
  <si>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</si>
  <si>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</si>
  <si>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</si>
  <si>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</si>
  <si>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</si>
  <si>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</si>
  <si>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</si>
  <si>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</si>
  <si>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</si>
  <si>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</si>
  <si>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</si>
  <si>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</si>
  <si>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</si>
  <si>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</si>
  <si>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</si>
  <si>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</si>
  <si>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</si>
  <si>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</si>
  <si>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</si>
  <si>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</si>
  <si>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</si>
  <si>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</si>
  <si>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</si>
  <si>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</si>
  <si>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</si>
  <si>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</si>
  <si>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</si>
  <si>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</si>
  <si>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</si>
  <si>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</si>
  <si>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</si>
  <si>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</si>
  <si>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</si>
  <si>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</si>
  <si>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</si>
  <si>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</si>
  <si>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</si>
  <si>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</si>
  <si>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</si>
  <si>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</si>
  <si>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</si>
  <si>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</si>
  <si>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</si>
  <si>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</si>
  <si>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</si>
  <si>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</si>
  <si>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</si>
  <si>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</si>
  <si>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</si>
  <si>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</si>
  <si>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</si>
  <si>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</si>
  <si>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</si>
  <si>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</si>
  <si>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</si>
  <si>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</si>
  <si>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</si>
  <si>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</si>
  <si>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</si>
  <si>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</si>
  <si>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</si>
  <si>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</si>
  <si>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</si>
  <si>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</si>
  <si>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</si>
  <si>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</si>
  <si>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</si>
  <si>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</si>
  <si>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</si>
  <si>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</si>
  <si>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</si>
  <si>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</si>
  <si>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</si>
  <si>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</si>
  <si>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</si>
  <si>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</si>
  <si>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</si>
  <si>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</si>
  <si>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</si>
  <si>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</si>
  <si>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</si>
  <si>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</si>
  <si>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</si>
  <si>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</si>
  <si>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</si>
  <si>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</si>
  <si>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</si>
  <si>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</si>
  <si>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</si>
  <si>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</si>
  <si>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</si>
  <si>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</si>
  <si>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</si>
  <si>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</si>
  <si>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</si>
  <si>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</si>
  <si>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</si>
  <si>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</si>
  <si>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</si>
  <si>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</si>
  <si>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</si>
  <si>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</si>
  <si>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</si>
  <si>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</si>
  <si>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</si>
  <si>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</si>
  <si>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</si>
  <si>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</si>
  <si>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</si>
  <si>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</si>
  <si>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</si>
  <si>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</si>
  <si>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</si>
  <si>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</si>
  <si>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</si>
  <si>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</si>
  <si>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</si>
  <si>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</si>
  <si>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</si>
  <si>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</si>
  <si>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</si>
  <si>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</si>
  <si>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</si>
  <si>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</si>
  <si>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</si>
  <si>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</si>
  <si>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</si>
  <si>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</si>
  <si>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</si>
  <si>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</si>
  <si>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</si>
  <si>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</si>
  <si>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</si>
  <si>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</si>
  <si>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</si>
  <si>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</si>
  <si>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</si>
  <si>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</si>
  <si>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</si>
  <si>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</si>
  <si>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</si>
  <si>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</si>
  <si>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</si>
  <si>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</si>
  <si>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</si>
  <si>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</si>
  <si>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</si>
  <si>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</si>
  <si>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</si>
  <si>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</si>
  <si>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</si>
  <si>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</si>
  <si>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</si>
  <si>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</si>
  <si>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</si>
  <si>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</si>
  <si>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</si>
  <si>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</si>
  <si>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</si>
  <si>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</si>
  <si>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</si>
  <si>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</si>
  <si>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</si>
  <si>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</si>
  <si>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</si>
  <si>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</si>
  <si>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</si>
  <si>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</si>
  <si>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</si>
  <si>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</si>
  <si>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</si>
  <si>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</si>
  <si>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</si>
  <si>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</si>
  <si>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</si>
  <si>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</si>
  <si>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</si>
  <si>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</si>
  <si>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</si>
  <si>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</si>
  <si>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</si>
  <si>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</si>
  <si>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</si>
  <si>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</si>
  <si>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</si>
  <si>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</si>
  <si>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</si>
  <si>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</si>
  <si>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</si>
  <si>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</si>
  <si>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</si>
  <si>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</si>
  <si>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</si>
  <si>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</si>
  <si>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</si>
  <si>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</si>
  <si>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</si>
  <si>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</si>
  <si>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</si>
  <si>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</si>
  <si>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</si>
  <si>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</si>
  <si>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</si>
  <si>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</si>
  <si>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</si>
  <si>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</si>
  <si>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</si>
  <si>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</si>
  <si>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</si>
  <si>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</si>
  <si>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</si>
  <si>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</si>
  <si>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</si>
  <si>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</si>
  <si>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</si>
  <si>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</si>
  <si>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</si>
  <si>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</si>
  <si>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</si>
  <si>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</si>
  <si>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</si>
  <si>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</si>
  <si>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</si>
  <si>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</si>
  <si>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</si>
  <si>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</si>
  <si>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</si>
  <si>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</si>
  <si>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</si>
  <si>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</si>
  <si>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</si>
  <si>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</si>
  <si>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</si>
  <si>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</si>
  <si>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</si>
  <si>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</si>
  <si>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</si>
  <si>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</si>
  <si>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</si>
  <si>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</si>
  <si>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</si>
  <si>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</si>
  <si>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</si>
  <si>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</si>
  <si>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</si>
  <si>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</si>
  <si>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</si>
  <si>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</si>
  <si>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</si>
  <si>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</si>
  <si>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</si>
  <si>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</si>
  <si>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</si>
  <si>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</si>
  <si>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</si>
  <si>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</si>
  <si>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</si>
  <si>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</si>
  <si>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</si>
  <si>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</si>
  <si>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</si>
  <si>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</si>
  <si>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</si>
  <si>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</si>
  <si>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</si>
  <si>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</si>
  <si>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</si>
  <si>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</si>
  <si>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</si>
  <si>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</si>
  <si>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</si>
  <si>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</si>
  <si>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</si>
  <si>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</si>
  <si>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</si>
  <si>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</si>
  <si>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</si>
  <si>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</si>
  <si>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</si>
  <si>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</si>
  <si>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</si>
  <si>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</si>
  <si>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</si>
  <si>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</si>
  <si>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</si>
  <si>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</si>
  <si>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</si>
  <si>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</si>
  <si>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</si>
  <si>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</si>
  <si>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</si>
  <si>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</si>
  <si>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</si>
  <si>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</si>
  <si>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</si>
  <si>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</si>
  <si>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</si>
  <si>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</si>
  <si>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</si>
  <si>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</si>
  <si>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</si>
  <si>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</si>
  <si>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</si>
  <si>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</si>
  <si>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</si>
  <si>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</si>
  <si>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</si>
  <si>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</si>
  <si>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</si>
  <si>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</si>
  <si>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</si>
  <si>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</si>
  <si>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</si>
  <si>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</si>
  <si>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</si>
  <si>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</si>
  <si>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</si>
  <si>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</si>
  <si>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</si>
  <si>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</si>
  <si>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</si>
  <si>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</si>
  <si>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</si>
  <si>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</si>
  <si>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</si>
  <si>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</si>
  <si>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</si>
  <si>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</si>
  <si>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</si>
  <si>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</si>
  <si>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</si>
  <si>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</si>
  <si>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</si>
  <si>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</si>
  <si>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</si>
  <si>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</si>
  <si>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</si>
  <si>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</si>
  <si>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</si>
  <si>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</si>
  <si>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</si>
  <si>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</si>
  <si>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</si>
  <si>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</si>
  <si>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</si>
  <si>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</si>
  <si>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</si>
  <si>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</si>
  <si>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</si>
  <si>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</si>
  <si>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</si>
  <si>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</si>
  <si>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</si>
  <si>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</si>
  <si>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</si>
  <si>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</si>
  <si>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</si>
  <si>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</si>
  <si>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</si>
  <si>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</si>
  <si>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</si>
  <si>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</si>
  <si>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</si>
  <si>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</si>
  <si>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</si>
  <si>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</si>
  <si>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</si>
  <si>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</si>
  <si>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</si>
  <si>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</si>
  <si>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</si>
  <si>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</si>
  <si>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</si>
  <si>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</si>
  <si>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</si>
  <si>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</si>
  <si>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</si>
  <si>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</si>
  <si>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</si>
  <si>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</si>
  <si>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</si>
  <si>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</si>
  <si>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</si>
  <si>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</si>
  <si>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</si>
  <si>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</si>
  <si>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</si>
  <si>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</si>
  <si>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</si>
  <si>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</si>
  <si>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</si>
  <si>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</si>
  <si>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</si>
  <si>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</si>
  <si>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</si>
  <si>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</si>
  <si>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</si>
  <si>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</si>
  <si>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</si>
  <si>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</si>
  <si>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</si>
  <si>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</si>
  <si>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</si>
  <si>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</si>
  <si>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</si>
  <si>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</si>
  <si>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</si>
  <si>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</si>
  <si>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</si>
  <si>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</si>
  <si>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</si>
  <si>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</si>
  <si>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</si>
  <si>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</si>
  <si>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</si>
  <si>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</si>
  <si>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</si>
  <si>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</si>
  <si>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</si>
  <si>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</si>
  <si>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</si>
  <si>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</si>
  <si>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</si>
  <si>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</si>
  <si>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</si>
  <si>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</si>
  <si>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</si>
  <si>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</si>
  <si>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</si>
  <si>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</si>
  <si>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</si>
  <si>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</si>
  <si>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</si>
  <si>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</si>
  <si>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</si>
  <si>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</si>
  <si>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</si>
  <si>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</si>
  <si>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</si>
  <si>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</si>
  <si>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</si>
  <si>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</si>
  <si>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</si>
  <si>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</si>
  <si>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</si>
  <si>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</si>
  <si>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</si>
  <si>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</si>
  <si>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</si>
  <si>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</si>
  <si>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</si>
  <si>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</si>
  <si>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</si>
  <si>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</si>
  <si>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</si>
  <si>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</si>
  <si>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</si>
  <si>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</si>
  <si>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</si>
  <si>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</si>
  <si>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</si>
  <si>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</si>
  <si>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</si>
  <si>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</si>
  <si>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</si>
  <si>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</si>
  <si>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</si>
  <si>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</si>
  <si>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</si>
  <si>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</si>
  <si>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</si>
  <si>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</si>
  <si>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</si>
  <si>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</si>
  <si>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</si>
  <si>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</si>
  <si>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</si>
  <si>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</si>
  <si>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</si>
  <si>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</si>
  <si>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</si>
  <si>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</si>
  <si>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</si>
  <si>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</si>
  <si>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</si>
  <si>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</si>
  <si>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</si>
  <si>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</si>
  <si>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</si>
  <si>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</si>
  <si>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</si>
  <si>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</si>
  <si>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</si>
  <si>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</si>
  <si>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</si>
  <si>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</si>
  <si>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</si>
  <si>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</si>
  <si>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</si>
  <si>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</si>
  <si>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</si>
  <si>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</si>
  <si>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</si>
  <si>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</si>
  <si>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</si>
  <si>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</si>
  <si>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</si>
  <si>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</si>
  <si>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</si>
  <si>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</si>
  <si>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</si>
  <si>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</si>
  <si>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</si>
  <si>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</si>
  <si>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</si>
  <si>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</si>
  <si>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</si>
  <si>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</si>
  <si>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</si>
  <si>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</si>
  <si>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</si>
  <si>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</si>
  <si>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</si>
  <si>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</si>
  <si>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</si>
  <si>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</si>
  <si>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</si>
  <si>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</si>
  <si>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</si>
  <si>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</si>
  <si>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</si>
  <si>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</si>
  <si>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</si>
  <si>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</si>
  <si>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</si>
  <si>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</si>
  <si>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</si>
  <si>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</si>
  <si>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</si>
  <si>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</si>
  <si>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</si>
  <si>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</si>
  <si>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</si>
  <si>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</si>
  <si>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</si>
  <si>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</si>
  <si>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</si>
  <si>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</si>
  <si>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</si>
  <si>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</si>
  <si>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</si>
  <si>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</si>
  <si>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</si>
  <si>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</si>
  <si>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</si>
  <si>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</si>
  <si>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</si>
  <si>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</si>
  <si>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</si>
  <si>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</si>
  <si>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</si>
  <si>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</si>
  <si>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</si>
  <si>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</si>
  <si>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</si>
  <si>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</si>
  <si>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</si>
  <si>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</si>
  <si>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</si>
  <si>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</si>
  <si>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</si>
  <si>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</si>
  <si>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</si>
  <si>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</si>
  <si>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</si>
  <si>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</si>
  <si>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</si>
  <si>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</si>
  <si>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</si>
  <si>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</si>
  <si>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</si>
  <si>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</si>
  <si>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</si>
  <si>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</si>
  <si>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</si>
  <si>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</si>
  <si>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</si>
  <si>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</si>
  <si>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</si>
  <si>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</si>
  <si>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</si>
  <si>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</si>
  <si>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</si>
  <si>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</si>
  <si>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</si>
  <si>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</si>
  <si>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</si>
  <si>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</si>
  <si>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</si>
  <si>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</si>
  <si>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</si>
  <si>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</si>
  <si>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</si>
  <si>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</si>
  <si>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</si>
  <si>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</si>
  <si>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</si>
  <si>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</si>
  <si>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</si>
  <si>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</si>
  <si>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</si>
  <si>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</si>
  <si>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</si>
  <si>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</si>
  <si>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</si>
  <si>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</si>
  <si>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</si>
  <si>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</si>
  <si>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</si>
  <si>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</si>
  <si>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</si>
  <si>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</si>
  <si>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</si>
  <si>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</si>
  <si>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</si>
  <si>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</si>
  <si>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</si>
  <si>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</si>
  <si>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</si>
  <si>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</si>
  <si>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</si>
  <si>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</si>
  <si>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</si>
  <si>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</si>
  <si>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</si>
  <si>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</si>
  <si>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</si>
  <si>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</si>
  <si>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</si>
  <si>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</si>
  <si>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</si>
  <si>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</si>
  <si>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</si>
  <si>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</si>
  <si>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</si>
  <si>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</si>
  <si>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</si>
  <si>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</si>
  <si>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</si>
  <si>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</si>
  <si>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</si>
  <si>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</si>
  <si>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</si>
  <si>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</si>
  <si>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</si>
  <si>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</si>
  <si>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</si>
  <si>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</si>
  <si>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</si>
  <si>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</si>
  <si>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</si>
  <si>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</si>
  <si>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</si>
  <si>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</si>
  <si>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</si>
  <si>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</si>
  <si>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</si>
  <si>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</si>
  <si>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</si>
  <si>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</si>
  <si>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</si>
  <si>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</si>
  <si>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</si>
  <si>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</si>
  <si>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</si>
  <si>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</si>
  <si>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</si>
  <si>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</si>
  <si>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</si>
  <si>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</si>
  <si>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</si>
  <si>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</si>
  <si>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</si>
  <si>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</si>
  <si>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</si>
  <si>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</si>
  <si>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</si>
  <si>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</si>
  <si>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</si>
  <si>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</si>
  <si>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</si>
  <si>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</si>
  <si>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</si>
  <si>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</si>
  <si>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</si>
  <si>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</si>
  <si>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</si>
  <si>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</si>
  <si>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</si>
  <si>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</si>
  <si>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</si>
  <si>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</si>
  <si>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</si>
  <si>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</si>
  <si>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</si>
  <si>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</si>
  <si>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</si>
  <si>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</si>
  <si>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</si>
  <si>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</si>
  <si>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</si>
  <si>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</si>
  <si>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</si>
  <si>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</si>
  <si>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</si>
  <si>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</si>
  <si>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</si>
  <si>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</si>
  <si>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</si>
  <si>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</si>
  <si>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</si>
  <si>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</si>
  <si>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</si>
  <si>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</si>
  <si>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</si>
  <si>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</si>
  <si>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</si>
  <si>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</si>
  <si>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</si>
  <si>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</si>
  <si>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</si>
  <si>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</si>
  <si>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</si>
  <si>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</si>
  <si>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</si>
  <si>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</si>
  <si>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</si>
  <si>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</si>
  <si>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</si>
  <si>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</si>
  <si>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</si>
  <si>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</si>
  <si>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</si>
  <si>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</si>
  <si>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</si>
  <si>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</si>
  <si>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</si>
  <si>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</si>
  <si>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</si>
  <si>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</si>
  <si>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</si>
  <si>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</si>
  <si>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</si>
  <si>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</si>
  <si>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</si>
  <si>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</si>
  <si>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</si>
  <si>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</si>
  <si>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</si>
  <si>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</si>
  <si>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</si>
  <si>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</si>
  <si>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</si>
  <si>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</si>
  <si>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</si>
  <si>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</si>
  <si>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</si>
  <si>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</si>
  <si>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</si>
  <si>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</si>
  <si>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</si>
  <si>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</si>
  <si>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</si>
  <si>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</si>
  <si>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</si>
  <si>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</si>
  <si>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</si>
  <si>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</si>
  <si>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</si>
  <si>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</si>
  <si>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</si>
  <si>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</si>
  <si>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</si>
  <si>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</si>
  <si>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</si>
  <si>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</si>
  <si>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</si>
  <si>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</si>
  <si>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</si>
  <si>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</si>
  <si>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</si>
  <si>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</si>
  <si>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</si>
  <si>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</si>
  <si>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</si>
  <si>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</si>
  <si>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</si>
  <si>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</si>
  <si>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</si>
  <si>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</si>
  <si>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</si>
  <si>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</si>
  <si>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</si>
  <si>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</si>
  <si>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</si>
  <si>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</si>
  <si>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</si>
  <si>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</si>
  <si>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</si>
  <si>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</si>
  <si>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</si>
  <si>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</si>
  <si>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</si>
  <si>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</si>
  <si>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</si>
  <si>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</si>
  <si>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</si>
  <si>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</si>
  <si>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</si>
  <si>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</si>
  <si>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</si>
  <si>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</si>
  <si>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</si>
  <si>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</si>
  <si>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</si>
  <si>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</si>
  <si>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</si>
  <si>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</si>
  <si>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</si>
  <si>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</si>
  <si>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</si>
  <si>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</si>
  <si>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</si>
  <si>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</si>
  <si>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</si>
  <si>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</si>
  <si>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</si>
  <si>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</si>
  <si>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</si>
  <si>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</si>
  <si>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</si>
  <si>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</si>
  <si>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</si>
  <si>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</si>
  <si>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</si>
  <si>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</si>
  <si>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</si>
  <si>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</si>
  <si>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</si>
  <si>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</si>
  <si>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</si>
  <si>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</si>
  <si>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</si>
  <si>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</si>
  <si>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</si>
  <si>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</si>
  <si>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</si>
  <si>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</si>
  <si>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</si>
  <si>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</si>
  <si>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</si>
  <si>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</si>
  <si>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</si>
  <si>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</si>
  <si>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</si>
  <si>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</si>
  <si>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</si>
  <si>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</si>
  <si>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</si>
  <si>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</si>
  <si>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</si>
  <si>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</si>
  <si>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</si>
  <si>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</si>
  <si>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</si>
  <si>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</si>
  <si>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</si>
  <si>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</si>
  <si>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</si>
  <si>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</si>
  <si>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</si>
  <si>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</si>
  <si>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</si>
  <si>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</si>
  <si>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</si>
  <si>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</si>
  <si>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</si>
  <si>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</si>
  <si>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</si>
  <si>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</si>
  <si>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</si>
  <si>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</si>
  <si>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</si>
  <si>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</si>
  <si>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</si>
  <si>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</si>
  <si>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</si>
  <si>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</si>
  <si>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</si>
  <si>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</si>
  <si>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</si>
  <si>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</si>
  <si>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</si>
  <si>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</si>
  <si>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</si>
  <si>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</si>
  <si>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</si>
  <si>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</si>
  <si>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</si>
  <si>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</si>
  <si>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</si>
  <si>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</si>
  <si>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</si>
  <si>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</si>
  <si>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</si>
  <si>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</si>
  <si>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</si>
  <si>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</si>
  <si>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</si>
  <si>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</si>
  <si>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</si>
  <si>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</si>
  <si>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</si>
  <si>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</si>
  <si>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</si>
  <si>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</si>
  <si>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</si>
  <si>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</si>
  <si>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</si>
  <si>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</si>
  <si>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</si>
  <si>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</si>
  <si>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</si>
  <si>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</si>
  <si>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</si>
  <si>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</si>
  <si>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</si>
  <si>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</si>
  <si>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</si>
  <si>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</si>
  <si>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</si>
  <si>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</si>
  <si>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</si>
  <si>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</si>
  <si>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</si>
  <si>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</si>
  <si>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</si>
  <si>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</si>
  <si>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</si>
  <si>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</si>
  <si>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</si>
  <si>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</si>
  <si>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</si>
  <si>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</si>
  <si>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</si>
  <si>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</si>
  <si>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</si>
  <si>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</si>
  <si>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</si>
  <si>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</si>
  <si>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</si>
  <si>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</si>
  <si>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</si>
  <si>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</si>
  <si>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</si>
  <si>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</si>
  <si>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</si>
  <si>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</si>
  <si>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</si>
  <si>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</si>
  <si>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</si>
  <si>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</si>
  <si>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</si>
  <si>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</si>
  <si>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</si>
  <si>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</si>
  <si>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</si>
  <si>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</si>
  <si>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</si>
  <si>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</si>
  <si>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</si>
  <si>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</si>
  <si>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</si>
  <si>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</si>
  <si>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</si>
  <si>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</si>
  <si>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</si>
  <si>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</si>
  <si>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</si>
  <si>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</si>
  <si>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</si>
  <si>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</si>
  <si>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</si>
  <si>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</si>
  <si>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</si>
  <si>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</si>
  <si>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</si>
  <si>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</si>
  <si>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</si>
  <si>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</si>
  <si>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</si>
  <si>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</si>
  <si>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</si>
  <si>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</si>
  <si>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</si>
  <si>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</si>
  <si>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</si>
  <si>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</si>
  <si>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</si>
  <si>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</si>
  <si>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</si>
  <si>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</si>
  <si>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</si>
  <si>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</si>
  <si>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</si>
  <si>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</si>
  <si>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</si>
  <si>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</si>
  <si>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</si>
  <si>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</si>
  <si>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</si>
  <si>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</si>
  <si>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</si>
  <si>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</si>
  <si>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</si>
  <si>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</si>
  <si>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</si>
  <si>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</si>
  <si>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</si>
  <si>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</si>
  <si>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</si>
  <si>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</si>
  <si>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</si>
  <si>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</si>
  <si>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</si>
  <si>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</si>
  <si>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</si>
  <si>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</si>
  <si>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</si>
  <si>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</si>
  <si>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</si>
  <si>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</si>
  <si>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</si>
  <si>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</si>
  <si>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</si>
  <si>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</si>
  <si>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</si>
  <si>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</si>
  <si>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</si>
  <si>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</si>
  <si>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</si>
  <si>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</si>
  <si>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</si>
  <si>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</si>
  <si>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</si>
  <si>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</si>
  <si>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</si>
  <si>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</si>
  <si>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</si>
  <si>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</si>
  <si>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</si>
  <si>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</si>
  <si>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</si>
  <si>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</si>
  <si>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</si>
  <si>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</si>
  <si>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</si>
  <si>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</si>
  <si>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</si>
  <si>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</si>
  <si>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</si>
  <si>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</si>
  <si>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</si>
  <si>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</si>
  <si>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</si>
  <si>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</si>
  <si>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</si>
  <si>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</si>
  <si>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</si>
  <si>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</si>
  <si>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</si>
  <si>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</si>
  <si>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</si>
  <si>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</si>
  <si>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</si>
  <si>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</si>
  <si>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</si>
  <si>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</si>
  <si>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</si>
  <si>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</si>
  <si>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</si>
  <si>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</si>
  <si>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</si>
  <si>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</si>
  <si>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</si>
  <si>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</si>
  <si>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</si>
  <si>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</si>
  <si>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</si>
  <si>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</si>
  <si>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</si>
  <si>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</si>
  <si>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</si>
  <si>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</si>
  <si>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</si>
  <si>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</si>
  <si>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</si>
  <si>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</si>
  <si>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</si>
  <si>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</si>
  <si>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</si>
  <si>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</si>
  <si>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</si>
  <si>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</si>
  <si>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</si>
  <si>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</si>
  <si>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</si>
  <si>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</si>
  <si>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</si>
  <si>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</si>
  <si>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</si>
  <si>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</si>
  <si>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</si>
  <si>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</si>
  <si>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</si>
  <si>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</si>
  <si>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</si>
  <si>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</si>
  <si>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</si>
  <si>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</si>
  <si>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</si>
  <si>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</si>
  <si>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</si>
  <si>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</si>
  <si>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</si>
  <si>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</si>
  <si>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</si>
  <si>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</si>
  <si>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</si>
  <si>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</si>
  <si>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</si>
  <si>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</si>
  <si>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</si>
  <si>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</si>
  <si>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</si>
  <si>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</si>
  <si>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</si>
  <si>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</si>
  <si>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</si>
  <si>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</si>
  <si>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</si>
  <si>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</si>
  <si>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</si>
  <si>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</si>
  <si>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</si>
  <si>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</si>
  <si>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</si>
  <si>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</si>
  <si>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</si>
  <si>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</si>
  <si>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</si>
  <si>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</si>
  <si>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</si>
  <si>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</si>
  <si>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</si>
  <si>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</si>
  <si>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</si>
  <si>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</si>
  <si>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</si>
  <si>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</si>
  <si>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</si>
  <si>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</si>
  <si>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</si>
  <si>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</si>
  <si>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</si>
  <si>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</si>
  <si>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</si>
  <si>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</si>
  <si>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</si>
  <si>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</si>
  <si>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</si>
  <si>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</si>
  <si>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</si>
  <si>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</si>
  <si>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</si>
  <si>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</si>
  <si>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</si>
  <si>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</si>
  <si>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</si>
  <si>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</si>
  <si>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</si>
  <si>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</si>
  <si>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</si>
  <si>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</si>
  <si>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</si>
  <si>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</si>
  <si>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</si>
  <si>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</si>
  <si>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</si>
  <si>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</si>
  <si>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</si>
  <si>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</si>
  <si>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</si>
  <si>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</si>
  <si>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</si>
  <si>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</si>
  <si>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</si>
  <si>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</si>
  <si>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</si>
  <si>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</si>
  <si>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</si>
  <si>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</si>
  <si>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</si>
  <si>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</si>
  <si>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</si>
  <si>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</si>
  <si>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</si>
  <si>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</si>
  <si>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</si>
  <si>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</si>
  <si>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</si>
  <si>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</si>
  <si>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</si>
  <si>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</si>
  <si>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</si>
  <si>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</si>
  <si>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</si>
  <si>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</si>
  <si>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</si>
  <si>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</si>
  <si>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</si>
  <si>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</si>
  <si>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</si>
  <si>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</si>
  <si>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</si>
  <si>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</si>
  <si>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</si>
  <si>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</si>
  <si>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</si>
  <si>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</si>
  <si>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</si>
  <si>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</si>
  <si>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</si>
  <si>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</si>
  <si>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</si>
  <si>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</si>
  <si>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</si>
  <si>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</si>
  <si>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</si>
  <si>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</si>
  <si>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</si>
  <si>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</si>
  <si>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</si>
  <si>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</si>
  <si>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</si>
  <si>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</si>
  <si>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</si>
  <si>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</si>
  <si>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</si>
  <si>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</si>
  <si>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</si>
  <si>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</si>
  <si>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</si>
  <si>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</si>
  <si>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</si>
  <si>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</si>
  <si>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</si>
  <si>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</si>
  <si>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</si>
  <si>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</si>
  <si>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</si>
  <si>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</si>
  <si>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</si>
  <si>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</si>
  <si>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</si>
  <si>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</si>
  <si>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</si>
  <si>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</si>
  <si>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</si>
  <si>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</si>
  <si>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</si>
  <si>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</si>
  <si>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</si>
  <si>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</si>
  <si>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</si>
  <si>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</si>
  <si>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</si>
  <si>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</si>
  <si>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</si>
  <si>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</si>
  <si>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</si>
  <si>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</si>
  <si>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</si>
  <si>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</si>
  <si>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</si>
  <si>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</si>
  <si>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</si>
  <si>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</si>
  <si>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</si>
  <si>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</si>
  <si>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</si>
  <si>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</si>
  <si>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</si>
  <si>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</si>
  <si>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</si>
  <si>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</si>
  <si>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</si>
  <si>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</si>
  <si>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</si>
  <si>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</si>
  <si>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</si>
  <si>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</si>
  <si>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</si>
  <si>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</si>
  <si>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</si>
  <si>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</si>
  <si>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</si>
  <si>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</si>
  <si>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</si>
  <si>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</si>
  <si>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</si>
  <si>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</si>
  <si>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</si>
  <si>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</si>
  <si>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</si>
  <si>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</si>
  <si>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</si>
  <si>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</si>
  <si>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</si>
  <si>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</si>
  <si>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</si>
  <si>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</si>
  <si>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</si>
  <si>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</si>
  <si>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</si>
  <si>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</si>
  <si>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</si>
  <si>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</si>
  <si>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</si>
  <si>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</si>
  <si>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</si>
  <si>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</si>
  <si>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</si>
  <si>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</si>
  <si>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</si>
  <si>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</si>
  <si>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</si>
  <si>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</si>
  <si>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</si>
  <si>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</si>
  <si>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</si>
  <si>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</si>
  <si>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</si>
  <si>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</si>
  <si>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</si>
  <si>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</si>
  <si>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</si>
  <si>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</si>
  <si>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</si>
  <si>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</si>
  <si>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</si>
  <si>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</si>
  <si>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</si>
  <si>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</si>
  <si>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</si>
  <si>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</si>
  <si>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</si>
  <si>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</si>
  <si>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</si>
  <si>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</si>
  <si>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</si>
  <si>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</si>
  <si>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</si>
  <si>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</si>
  <si>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</si>
  <si>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</si>
  <si>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</si>
  <si>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</si>
  <si>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</si>
  <si>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</si>
  <si>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</si>
  <si>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</si>
  <si>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</si>
  <si>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</si>
  <si>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</si>
  <si>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</si>
  <si>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</si>
  <si>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</si>
  <si>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</si>
  <si>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</si>
  <si>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</si>
  <si>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</si>
  <si>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</si>
  <si>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</si>
  <si>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</si>
  <si>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</si>
  <si>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</si>
  <si>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</si>
  <si>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</si>
  <si>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</si>
  <si>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</si>
  <si>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</si>
  <si>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</si>
  <si>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</si>
  <si>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</si>
  <si>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</si>
  <si>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</si>
  <si>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</si>
  <si>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</si>
  <si>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</si>
  <si>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</si>
  <si>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</si>
  <si>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</si>
  <si>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</si>
  <si>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</si>
  <si>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</si>
  <si>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</si>
  <si>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</si>
  <si>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</si>
  <si>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</si>
  <si>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</si>
  <si>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</si>
  <si>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</si>
  <si>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</si>
  <si>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</si>
  <si>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</si>
  <si>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</si>
  <si>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</si>
  <si>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</si>
  <si>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</si>
  <si>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</si>
  <si>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</si>
  <si>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</si>
  <si>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</si>
  <si>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</si>
  <si>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</si>
  <si>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</si>
  <si>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</si>
  <si>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</si>
  <si>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</si>
  <si>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</si>
  <si>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</si>
  <si>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</si>
  <si>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</si>
  <si>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</si>
  <si>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</si>
  <si>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</si>
  <si>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</si>
  <si>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</si>
  <si>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</si>
  <si>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</si>
  <si>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</si>
  <si>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</si>
  <si>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</si>
  <si>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</si>
  <si>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</si>
  <si>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</si>
  <si>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</si>
  <si>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</si>
  <si>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</si>
  <si>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</si>
  <si>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</si>
  <si>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</si>
  <si>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</si>
  <si>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</si>
  <si>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</si>
  <si>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</si>
  <si>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</si>
  <si>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</si>
  <si>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</si>
  <si>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</si>
  <si>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</si>
  <si>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</si>
  <si>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</si>
  <si>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</si>
  <si>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</si>
  <si>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</si>
  <si>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</si>
  <si>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</si>
  <si>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</si>
  <si>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</si>
  <si>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</si>
  <si>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</si>
  <si>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</si>
  <si>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</si>
  <si>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</si>
  <si>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</si>
  <si>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</si>
  <si>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</si>
  <si>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</si>
  <si>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</si>
  <si>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</si>
  <si>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</si>
  <si>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</si>
  <si>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</si>
  <si>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</si>
  <si>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</si>
  <si>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</si>
  <si>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</si>
  <si>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</si>
  <si>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</si>
  <si>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</si>
  <si>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</si>
  <si>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</si>
  <si>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</si>
  <si>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</si>
  <si>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</si>
  <si>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</si>
  <si>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</si>
  <si>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</si>
  <si>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</si>
  <si>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</si>
  <si>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</si>
  <si>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</si>
  <si>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</si>
  <si>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</si>
  <si>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</si>
  <si>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</si>
  <si>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</si>
  <si>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</si>
  <si>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</si>
  <si>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</si>
  <si>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</si>
  <si>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</si>
  <si>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</si>
  <si>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</si>
  <si>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</si>
  <si>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</si>
  <si>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</si>
  <si>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</si>
  <si>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</si>
  <si>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</si>
  <si>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</si>
  <si>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</si>
  <si>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</si>
  <si>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</si>
  <si>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</si>
  <si>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</si>
  <si>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</si>
  <si>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</si>
  <si>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</si>
  <si>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</si>
  <si>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</si>
  <si>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</si>
  <si>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</si>
  <si>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</si>
  <si>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</si>
  <si>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</si>
  <si>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</si>
  <si>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</si>
  <si>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</si>
  <si>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</si>
  <si>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</si>
  <si>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</si>
  <si>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</si>
  <si>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</si>
  <si>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</si>
  <si>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</si>
  <si>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</si>
  <si>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</si>
  <si>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</si>
  <si>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</si>
  <si>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</si>
  <si>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</si>
  <si>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</si>
  <si>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</si>
  <si>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</si>
  <si>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</si>
  <si>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</si>
  <si>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</si>
  <si>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</si>
  <si>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</si>
  <si>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</si>
  <si>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</si>
  <si>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</si>
  <si>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</si>
  <si>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</si>
  <si>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</si>
  <si>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</si>
  <si>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</si>
  <si>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</si>
  <si>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</si>
  <si>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</si>
  <si>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</si>
  <si>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</si>
  <si>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</si>
  <si>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</si>
  <si>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</si>
  <si>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</si>
  <si>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</si>
  <si>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</si>
  <si>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</si>
  <si>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</si>
  <si>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</si>
  <si>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</si>
  <si>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</si>
  <si>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</si>
  <si>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</si>
  <si>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</si>
  <si>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</si>
  <si>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</si>
  <si>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</si>
  <si>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</si>
  <si>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</si>
  <si>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</si>
  <si>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</si>
  <si>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</si>
  <si>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</si>
  <si>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</si>
  <si>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</si>
  <si>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</si>
  <si>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</si>
  <si>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</si>
  <si>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</si>
  <si>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</si>
  <si>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</si>
  <si>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</si>
  <si>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</si>
  <si>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</si>
  <si>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</si>
  <si>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</si>
  <si>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</si>
  <si>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</si>
  <si>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</si>
  <si>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</si>
  <si>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</si>
  <si>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</si>
  <si>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</si>
  <si>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</si>
  <si>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</si>
  <si>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</si>
  <si>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</si>
  <si>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</si>
  <si>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</si>
  <si>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</si>
  <si>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</si>
  <si>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</si>
  <si>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</si>
  <si>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</si>
  <si>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</si>
  <si>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</si>
  <si>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</si>
  <si>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</si>
  <si>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</si>
  <si>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</si>
  <si>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</si>
  <si>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</si>
  <si>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</si>
  <si>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</si>
  <si>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</si>
  <si>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</si>
  <si>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</si>
  <si>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</si>
  <si>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</si>
  <si>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</si>
  <si>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</si>
  <si>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</si>
  <si>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</si>
  <si>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</si>
  <si>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</si>
  <si>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</si>
  <si>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</si>
  <si>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</si>
  <si>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</si>
  <si>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</si>
  <si>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</si>
  <si>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</si>
  <si>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</si>
  <si>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</si>
  <si>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</si>
  <si>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</si>
  <si>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</si>
  <si>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</si>
  <si>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</si>
  <si>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</si>
  <si>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</si>
  <si>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</si>
  <si>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</si>
  <si>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</si>
  <si>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</si>
  <si>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</si>
  <si>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</si>
  <si>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</si>
  <si>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</si>
  <si>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</si>
  <si>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</si>
  <si>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</si>
  <si>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</si>
  <si>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</si>
  <si>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</si>
  <si>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</si>
  <si>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</si>
  <si>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</si>
  <si>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</si>
  <si>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</si>
  <si>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</si>
  <si>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</si>
  <si>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</si>
  <si>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</si>
  <si>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</si>
  <si>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</si>
  <si>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</si>
  <si>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</si>
  <si>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</si>
  <si>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</si>
  <si>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</si>
  <si>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</si>
  <si>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</si>
  <si>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</si>
  <si>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</si>
  <si>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</si>
  <si>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</si>
  <si>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</si>
  <si>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</si>
  <si>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</si>
  <si>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</si>
  <si>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</si>
  <si>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</si>
  <si>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</si>
  <si>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</si>
  <si>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</si>
  <si>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</si>
  <si>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</si>
  <si>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</si>
  <si>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</si>
  <si>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</si>
  <si>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</si>
  <si>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</si>
  <si>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</si>
  <si>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</si>
  <si>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</si>
  <si>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</si>
  <si>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</si>
  <si>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</si>
  <si>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</si>
  <si>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</si>
  <si>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</si>
  <si>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</si>
  <si>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</si>
  <si>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</si>
  <si>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</si>
  <si>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</si>
  <si>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</si>
  <si>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</si>
  <si>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</si>
  <si>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</si>
  <si>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</si>
  <si>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</si>
  <si>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</si>
  <si>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</si>
  <si>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</si>
  <si>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</si>
  <si>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</si>
  <si>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</si>
  <si>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</si>
  <si>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</si>
  <si>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</si>
  <si>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</si>
  <si>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</si>
  <si>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</si>
  <si>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</si>
  <si>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</si>
  <si>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</si>
  <si>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</si>
  <si>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</si>
  <si>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</si>
  <si>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</si>
  <si>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</si>
  <si>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</si>
  <si>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</si>
  <si>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</si>
  <si>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</si>
  <si>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</si>
  <si>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</si>
  <si>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</si>
  <si>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</si>
  <si>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</si>
  <si>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</si>
  <si>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</si>
  <si>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</si>
  <si>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</si>
  <si>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</si>
  <si>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</si>
  <si>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</si>
  <si>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</si>
  <si>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</si>
  <si>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</si>
  <si>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</si>
  <si>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</si>
  <si>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</si>
  <si>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</si>
  <si>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</si>
  <si>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</si>
  <si>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</si>
  <si>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</si>
  <si>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</si>
  <si>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</si>
  <si>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</si>
  <si>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</si>
  <si>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</si>
  <si>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</si>
  <si>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</si>
  <si>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</si>
  <si>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</si>
  <si>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</si>
  <si>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</si>
  <si>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</si>
  <si>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</si>
  <si>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</si>
  <si>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</si>
  <si>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</si>
  <si>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</si>
  <si>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</si>
  <si>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</si>
  <si>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</si>
  <si>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</si>
  <si>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</si>
  <si>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</si>
  <si>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</si>
  <si>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</si>
  <si>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</si>
  <si>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</si>
  <si>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</si>
  <si>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</si>
  <si>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</si>
  <si>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</si>
  <si>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</si>
  <si>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</si>
  <si>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</si>
  <si>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</si>
  <si>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</si>
  <si>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</si>
  <si>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</si>
  <si>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</si>
  <si>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</si>
  <si>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</si>
  <si>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</si>
  <si>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</si>
  <si>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</si>
  <si>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</si>
  <si>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</si>
  <si>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</si>
  <si>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</si>
  <si>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</si>
  <si>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</si>
  <si>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</si>
  <si>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</si>
  <si>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</si>
  <si>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</si>
  <si>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</si>
  <si>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</si>
  <si>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</si>
  <si>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</si>
  <si>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</si>
  <si>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</si>
  <si>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</si>
  <si>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</si>
  <si>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</si>
  <si>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</si>
  <si>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</si>
  <si>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</si>
  <si>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</si>
  <si>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</si>
  <si>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</si>
  <si>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</si>
  <si>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</si>
  <si>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</si>
  <si>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</si>
  <si>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</si>
  <si>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</si>
  <si>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</si>
  <si>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</si>
  <si>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</si>
  <si>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</si>
  <si>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</si>
  <si>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</si>
  <si>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</si>
  <si>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</si>
  <si>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</si>
  <si>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</si>
  <si>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</si>
  <si>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</si>
  <si>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</si>
  <si>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</si>
  <si>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</si>
  <si>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</si>
  <si>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</si>
  <si>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</si>
  <si>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</si>
  <si>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</si>
  <si>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</si>
  <si>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</si>
  <si>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</si>
  <si>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</si>
  <si>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</si>
  <si>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</si>
  <si>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</si>
  <si>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</si>
  <si>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</si>
  <si>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</si>
  <si>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</si>
  <si>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</si>
  <si>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</si>
  <si>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</si>
  <si>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</si>
  <si>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</si>
  <si>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</si>
  <si>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</si>
  <si>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</si>
  <si>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</si>
  <si>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</si>
  <si>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</si>
  <si>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</si>
  <si>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</si>
  <si>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</si>
  <si>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</si>
  <si>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</si>
  <si>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</si>
  <si>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</si>
  <si>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</si>
  <si>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</si>
  <si>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</si>
  <si>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</si>
  <si>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</si>
  <si>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</si>
  <si>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</si>
  <si>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</si>
  <si>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</si>
  <si>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</si>
  <si>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</si>
  <si>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</si>
  <si>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</si>
  <si>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</si>
  <si>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</si>
  <si>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</si>
  <si>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</si>
  <si>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</si>
  <si>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</si>
  <si>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</si>
  <si>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</si>
  <si>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</si>
  <si>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</si>
  <si>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</si>
  <si>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</si>
  <si>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</si>
  <si>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</si>
  <si>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</si>
  <si>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</si>
  <si>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</si>
  <si>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</si>
  <si>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</si>
  <si>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</si>
  <si>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</si>
  <si>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</si>
  <si>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</si>
  <si>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</si>
  <si>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</si>
  <si>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</si>
  <si>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</si>
  <si>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</si>
  <si>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</si>
  <si>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</si>
  <si>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</si>
  <si>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</si>
  <si>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</si>
  <si>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</si>
  <si>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</si>
  <si>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</si>
  <si>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</si>
  <si>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</si>
  <si>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</si>
  <si>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</si>
  <si>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</si>
  <si>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</si>
  <si>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</si>
  <si>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</si>
  <si>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</si>
  <si>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</si>
  <si>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</si>
  <si>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</si>
  <si>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</si>
  <si>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</si>
  <si>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</si>
  <si>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</si>
  <si>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</si>
  <si>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</si>
  <si>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</si>
  <si>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</si>
  <si>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</si>
  <si>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</si>
  <si>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</si>
  <si>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</si>
  <si>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</si>
  <si>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</si>
  <si>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</si>
  <si>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</si>
  <si>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</si>
  <si>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</si>
  <si>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</si>
  <si>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</si>
  <si>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</si>
  <si>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</si>
  <si>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</si>
  <si>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</si>
  <si>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</si>
  <si>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</si>
  <si>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</si>
  <si>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</si>
  <si>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</si>
  <si>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</si>
  <si>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</si>
  <si>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</si>
  <si>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</si>
  <si>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</si>
  <si>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</si>
  <si>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</si>
  <si>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</si>
  <si>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</si>
  <si>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</si>
  <si>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</si>
  <si>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</si>
  <si>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</si>
  <si>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</si>
  <si>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</si>
  <si>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</si>
  <si>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</si>
  <si>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</si>
  <si>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</si>
  <si>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</si>
  <si>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</si>
  <si>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</si>
  <si>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</si>
  <si>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</si>
  <si>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</si>
  <si>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</si>
  <si>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</si>
  <si>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</si>
  <si>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</si>
  <si>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</si>
  <si>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</si>
  <si>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</si>
  <si>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</si>
  <si>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</si>
  <si>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</si>
  <si>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</si>
  <si>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</si>
  <si>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</si>
  <si>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</si>
  <si>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</si>
  <si>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</si>
  <si>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</si>
  <si>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</si>
  <si>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</si>
  <si>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</si>
  <si>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</si>
  <si>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</si>
  <si>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</si>
  <si>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</si>
  <si>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</si>
  <si>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</si>
  <si>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</si>
  <si>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</si>
  <si>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</si>
  <si>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</si>
  <si>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</si>
  <si>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</si>
  <si>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</si>
  <si>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</si>
  <si>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</si>
  <si>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</si>
  <si>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</si>
  <si>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</si>
  <si>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</si>
  <si>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</si>
  <si>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</si>
  <si>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</si>
  <si>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</si>
  <si>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</si>
  <si>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</si>
  <si>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</si>
  <si>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</si>
  <si>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</si>
  <si>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</si>
  <si>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</si>
  <si>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</si>
  <si>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</si>
  <si>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</si>
  <si>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</si>
  <si>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</si>
  <si>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</si>
  <si>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</si>
  <si>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</si>
  <si>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</si>
  <si>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</si>
  <si>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</si>
  <si>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</si>
  <si>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</si>
  <si>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</si>
  <si>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</si>
  <si>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</si>
  <si>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</si>
  <si>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</si>
  <si>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</si>
  <si>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</si>
  <si>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</si>
  <si>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</si>
  <si>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</si>
  <si>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</si>
  <si>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</si>
  <si>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</si>
  <si>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</si>
  <si>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</si>
  <si>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</si>
  <si>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</si>
  <si>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</si>
  <si>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</si>
  <si>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</si>
  <si>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</si>
  <si>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</si>
  <si>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</si>
  <si>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</si>
  <si>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</si>
  <si>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</si>
  <si>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</si>
  <si>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</si>
  <si>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</si>
  <si>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</si>
  <si>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</si>
  <si>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</si>
  <si>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</si>
  <si>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</si>
  <si>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</si>
  <si>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</si>
  <si>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</si>
  <si>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</si>
  <si>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</si>
  <si>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</si>
  <si>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</si>
  <si>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</si>
  <si>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</si>
  <si>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</si>
  <si>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</si>
  <si>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</si>
  <si>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</si>
  <si>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</si>
  <si>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</si>
  <si>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</si>
  <si>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</si>
  <si>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</si>
  <si>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</si>
  <si>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</si>
  <si>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</si>
  <si>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</si>
  <si>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</si>
  <si>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</si>
  <si>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</si>
  <si>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</si>
  <si>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</si>
  <si>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</si>
  <si>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</si>
  <si>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</si>
  <si>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</si>
  <si>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</si>
  <si>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</si>
  <si>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</si>
  <si>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</si>
  <si>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</si>
  <si>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</si>
  <si>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</si>
  <si>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</si>
  <si>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</si>
  <si>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</si>
  <si>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</si>
  <si>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</si>
  <si>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</si>
  <si>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</si>
  <si>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</si>
  <si>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</si>
  <si>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</si>
  <si>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</si>
  <si>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</si>
  <si>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</si>
  <si>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</si>
  <si>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</si>
  <si>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</si>
  <si>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</si>
  <si>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</si>
  <si>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</si>
  <si>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</si>
  <si>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</si>
  <si>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</si>
  <si>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</si>
  <si>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</si>
  <si>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</si>
  <si>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</si>
  <si>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</si>
  <si>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</si>
  <si>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</si>
  <si>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</si>
  <si>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</si>
  <si>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</si>
  <si>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</si>
  <si>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</si>
  <si>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</si>
  <si>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</si>
  <si>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</si>
  <si>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</si>
  <si>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</si>
  <si>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</si>
  <si>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</si>
  <si>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</si>
  <si>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</si>
  <si>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</si>
  <si>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</si>
  <si>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</si>
  <si>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</si>
  <si>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</si>
  <si>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</si>
  <si>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</si>
  <si>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</si>
  <si>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</si>
  <si>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</si>
  <si>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</si>
  <si>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</si>
  <si>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</si>
  <si>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</si>
  <si>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</si>
  <si>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</si>
  <si>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</si>
  <si>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</si>
  <si>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</si>
  <si>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</si>
  <si>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</si>
  <si>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</si>
  <si>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</si>
  <si>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</si>
  <si>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</si>
  <si>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</si>
  <si>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</si>
  <si>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</si>
  <si>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</si>
  <si>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</si>
  <si>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</si>
  <si>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</si>
  <si>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</si>
  <si>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</si>
  <si>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</si>
  <si>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</si>
  <si>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</si>
  <si>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</si>
  <si>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</si>
  <si>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</si>
  <si>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</si>
  <si>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</si>
  <si>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</si>
  <si>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</si>
  <si>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</si>
  <si>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</si>
  <si>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</si>
  <si>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</si>
  <si>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</si>
  <si>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</si>
  <si>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</si>
  <si>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</si>
  <si>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</si>
  <si>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</si>
  <si>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</si>
  <si>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</si>
  <si>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</si>
  <si>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</si>
  <si>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</si>
  <si>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</si>
  <si>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</si>
  <si>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</si>
  <si>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</si>
  <si>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</si>
  <si>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</si>
  <si>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</si>
  <si>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</si>
  <si>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</si>
  <si>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</si>
  <si>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</si>
  <si>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</si>
  <si>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</si>
  <si>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</si>
  <si>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</si>
  <si>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</si>
  <si>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</si>
  <si>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</si>
  <si>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</si>
  <si>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</si>
  <si>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</si>
  <si>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</si>
  <si>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</si>
  <si>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</si>
  <si>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</si>
  <si>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</si>
  <si>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</si>
  <si>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</si>
  <si>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</si>
  <si>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</si>
  <si>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</si>
  <si>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</si>
  <si>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</si>
  <si>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</si>
  <si>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</si>
  <si>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</si>
  <si>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</si>
  <si>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</si>
  <si>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</si>
  <si>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</si>
  <si>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</si>
  <si>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</si>
  <si>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</si>
  <si>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</si>
  <si>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</si>
  <si>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</si>
  <si>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</si>
  <si>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</si>
  <si>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</si>
  <si>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</si>
  <si>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</si>
  <si>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</si>
  <si>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</si>
  <si>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</si>
  <si>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</si>
  <si>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</si>
  <si>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</si>
  <si>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</si>
  <si>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</si>
  <si>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</si>
  <si>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</si>
  <si>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</si>
  <si>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</si>
  <si>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</si>
  <si>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</si>
  <si>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</si>
  <si>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</si>
  <si>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</si>
  <si>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</si>
  <si>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</si>
  <si>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</si>
  <si>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</si>
  <si>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</si>
  <si>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</si>
  <si>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</si>
  <si>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</si>
  <si>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</si>
  <si>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</si>
  <si>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</si>
  <si>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</si>
  <si>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</si>
  <si>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</si>
  <si>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</si>
  <si>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</si>
  <si>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</si>
  <si>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</si>
  <si>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</si>
  <si>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</si>
  <si>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</si>
  <si>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</si>
  <si>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</si>
  <si>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</si>
  <si>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</si>
  <si>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</si>
  <si>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</si>
  <si>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</si>
  <si>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</si>
  <si>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</si>
  <si>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</si>
  <si>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</si>
  <si>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</si>
  <si>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</si>
  <si>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</si>
  <si>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</si>
  <si>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</si>
  <si>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</si>
  <si>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</si>
  <si>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</si>
  <si>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</si>
  <si>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</si>
  <si>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</si>
  <si>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</si>
  <si>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</si>
  <si>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</si>
  <si>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</si>
  <si>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</si>
  <si>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</si>
  <si>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</si>
  <si>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</si>
  <si>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</si>
  <si>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</si>
  <si>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</si>
  <si>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</si>
  <si>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</si>
  <si>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</si>
  <si>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</si>
  <si>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</si>
  <si>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</si>
  <si>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</si>
  <si>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</si>
  <si>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</si>
  <si>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</si>
  <si>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</si>
  <si>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</si>
  <si>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</si>
  <si>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</si>
  <si>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</si>
  <si>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</si>
  <si>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</si>
  <si>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</si>
  <si>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</si>
  <si>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</si>
  <si>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</si>
  <si>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</si>
  <si>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</si>
  <si>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</si>
  <si>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</si>
  <si>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</si>
  <si>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</si>
  <si>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</si>
  <si>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</si>
  <si>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</si>
  <si>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</si>
  <si>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</si>
  <si>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</si>
  <si>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</si>
  <si>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</si>
  <si>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</si>
  <si>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</si>
  <si>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</si>
  <si>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</si>
  <si>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</si>
  <si>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</si>
  <si>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</si>
  <si>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</si>
  <si>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</si>
  <si>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</si>
  <si>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</si>
  <si>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</si>
  <si>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</si>
  <si>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</si>
  <si>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</si>
  <si>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</si>
  <si>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</si>
  <si>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</si>
  <si>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</si>
  <si>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</si>
  <si>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</si>
  <si>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</si>
  <si>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</si>
  <si>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</si>
  <si>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</si>
  <si>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</si>
  <si>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</si>
  <si>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</si>
  <si>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</si>
  <si>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</si>
  <si>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</si>
  <si>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</si>
  <si>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</si>
  <si>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</si>
  <si>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</si>
  <si>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</si>
  <si>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</si>
  <si>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</si>
  <si>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</si>
  <si>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</si>
  <si>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</si>
  <si>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</si>
  <si>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</si>
  <si>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</si>
  <si>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</si>
  <si>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</si>
  <si>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</si>
  <si>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</si>
  <si>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</si>
  <si>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</si>
  <si>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</si>
  <si>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</si>
  <si>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</si>
  <si>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</si>
  <si>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</si>
  <si>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</si>
  <si>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</si>
  <si>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</si>
  <si>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</si>
  <si>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</si>
  <si>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</si>
  <si>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</si>
  <si>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</si>
  <si>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</si>
  <si>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</si>
  <si>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</si>
  <si>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</si>
  <si>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</si>
  <si>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</si>
  <si>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</si>
  <si>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</si>
  <si>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</si>
  <si>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</si>
  <si>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</si>
  <si>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</si>
  <si>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</si>
  <si>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</si>
  <si>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</si>
  <si>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</si>
  <si>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</si>
  <si>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</si>
  <si>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</si>
  <si>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</si>
  <si>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</si>
  <si>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</si>
  <si>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</si>
  <si>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</si>
  <si>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</si>
  <si>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</si>
  <si>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</si>
  <si>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</si>
  <si>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</si>
  <si>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</si>
  <si>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</si>
  <si>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</si>
  <si>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</si>
  <si>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</si>
  <si>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</si>
  <si>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</si>
  <si>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</si>
  <si>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</si>
  <si>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</si>
  <si>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</si>
  <si>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</si>
  <si>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</si>
  <si>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</si>
  <si>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</si>
  <si>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</si>
  <si>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</si>
  <si>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</si>
  <si>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</si>
  <si>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</si>
  <si>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</si>
  <si>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</si>
  <si>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</si>
  <si>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</si>
  <si>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</si>
  <si>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</si>
  <si>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</si>
  <si>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</si>
  <si>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</si>
  <si>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</si>
  <si>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</si>
  <si>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</si>
  <si>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</si>
  <si>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</si>
  <si>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</si>
  <si>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</si>
  <si>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</si>
  <si>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</si>
  <si>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</si>
  <si>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</si>
  <si>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</si>
  <si>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</si>
  <si>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</si>
  <si>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</si>
  <si>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</si>
  <si>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</si>
  <si>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</si>
  <si>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</si>
  <si>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</si>
  <si>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</si>
  <si>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</si>
  <si>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</si>
  <si>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</si>
  <si>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</si>
  <si>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</si>
  <si>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</si>
  <si>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</si>
  <si>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</si>
  <si>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</si>
  <si>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</si>
  <si>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</si>
  <si>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</si>
  <si>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</si>
  <si>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</si>
  <si>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</si>
  <si>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</si>
  <si>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</si>
  <si>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</si>
  <si>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</si>
  <si>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</si>
  <si>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</si>
  <si>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</si>
  <si>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</si>
  <si>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</si>
  <si>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</si>
  <si>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</si>
  <si>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</si>
  <si>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</si>
  <si>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</si>
  <si>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</si>
  <si>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</si>
  <si>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</si>
  <si>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</si>
  <si>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</si>
  <si>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</si>
  <si>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</si>
  <si>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</si>
  <si>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</si>
  <si>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</si>
  <si>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</si>
  <si>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</si>
  <si>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</si>
  <si>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</si>
  <si>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</si>
  <si>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</si>
  <si>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</si>
  <si>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</si>
  <si>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</si>
  <si>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</si>
  <si>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</si>
  <si>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</si>
  <si>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</si>
  <si>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</si>
  <si>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</si>
  <si>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</si>
  <si>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</si>
  <si>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</si>
  <si>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</si>
  <si>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</si>
  <si>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</si>
  <si>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</si>
  <si>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</si>
  <si>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</si>
  <si>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</si>
  <si>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</si>
  <si>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</si>
  <si>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</si>
  <si>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</si>
  <si>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</si>
  <si>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</si>
  <si>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</si>
  <si>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</si>
  <si>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</si>
  <si>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</si>
  <si>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</si>
  <si>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</si>
  <si>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</si>
  <si>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</si>
  <si>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</si>
  <si>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</si>
  <si>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</si>
  <si>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</si>
  <si>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</si>
  <si>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</si>
  <si>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</si>
  <si>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</si>
  <si>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</si>
  <si>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</si>
  <si>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</si>
  <si>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</si>
  <si>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</si>
  <si>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</si>
  <si>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</si>
  <si>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</si>
  <si>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</si>
  <si>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</si>
  <si>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</si>
  <si>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</si>
  <si>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</si>
  <si>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</si>
  <si>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</si>
  <si>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</si>
  <si>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</si>
  <si>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</si>
  <si>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</si>
  <si>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</si>
  <si>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</si>
  <si>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</si>
  <si>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</si>
  <si>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</si>
  <si>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</si>
  <si>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</si>
  <si>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</si>
  <si>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</si>
  <si>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</si>
  <si>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</si>
  <si>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</si>
  <si>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</si>
  <si>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</si>
  <si>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</si>
  <si>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</si>
  <si>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</si>
  <si>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</si>
  <si>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</si>
  <si>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</si>
  <si>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</si>
  <si>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</si>
  <si>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</si>
  <si>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</si>
  <si>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</si>
  <si>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</si>
  <si>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</si>
  <si>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</si>
  <si>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</si>
  <si>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</si>
  <si>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</si>
  <si>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</si>
  <si>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</si>
  <si>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</si>
  <si>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</si>
  <si>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</si>
  <si>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</si>
  <si>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</si>
  <si>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</si>
  <si>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</si>
  <si>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</si>
  <si>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</si>
  <si>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</si>
  <si>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</si>
  <si>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</si>
  <si>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</si>
  <si>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</si>
  <si>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</si>
  <si>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</si>
  <si>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</si>
  <si>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</si>
  <si>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</si>
  <si>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</si>
  <si>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</si>
  <si>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</si>
  <si>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</si>
  <si>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</si>
  <si>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</si>
  <si>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</si>
  <si>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</si>
  <si>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</si>
  <si>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</si>
  <si>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</si>
  <si>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</si>
  <si>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</si>
  <si>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</si>
  <si>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</si>
  <si>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</si>
  <si>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</si>
  <si>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</si>
  <si>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</si>
  <si>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</si>
  <si>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</si>
  <si>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</si>
  <si>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</si>
  <si>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</si>
  <si>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</si>
  <si>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</si>
  <si>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</si>
  <si>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</si>
  <si>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</si>
  <si>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</si>
  <si>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</si>
  <si>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</si>
  <si>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</si>
  <si>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</si>
  <si>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</si>
  <si>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</si>
  <si>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</si>
  <si>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</si>
  <si>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</si>
  <si>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</si>
  <si>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</si>
  <si>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</si>
  <si>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</si>
  <si>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</si>
  <si>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</si>
  <si>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</si>
  <si>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</si>
  <si>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</si>
  <si>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</si>
  <si>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</si>
  <si>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</si>
  <si>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</si>
  <si>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</si>
  <si>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</si>
  <si>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</si>
  <si>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</si>
  <si>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</si>
  <si>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</si>
  <si>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</si>
  <si>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</si>
  <si>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</si>
  <si>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</si>
  <si>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</si>
  <si>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</si>
  <si>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</si>
  <si>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</si>
  <si>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</si>
  <si>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</si>
  <si>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</si>
  <si>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</si>
  <si>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</si>
  <si>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</si>
  <si>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</si>
  <si>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</si>
  <si>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</si>
  <si>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</si>
  <si>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</si>
  <si>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</si>
  <si>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</si>
  <si>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</si>
  <si>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</si>
  <si>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</si>
  <si>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</si>
  <si>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</si>
  <si>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</si>
  <si>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</si>
  <si>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</si>
  <si>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</si>
  <si>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</si>
  <si>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</si>
  <si>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</si>
  <si>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</si>
  <si>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</si>
  <si>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</si>
  <si>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</si>
  <si>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</si>
  <si>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</si>
  <si>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</si>
  <si>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</si>
  <si>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</si>
  <si>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</si>
  <si>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</si>
  <si>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</si>
  <si>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</si>
  <si>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</si>
  <si>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</si>
  <si>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</si>
  <si>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</si>
  <si>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</si>
  <si>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</si>
  <si>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</si>
  <si>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</si>
  <si>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</si>
  <si>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</si>
  <si>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</si>
  <si>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</si>
  <si>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</si>
  <si>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</si>
  <si>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</si>
  <si>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</si>
  <si>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</si>
  <si>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</si>
  <si>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</si>
  <si>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</si>
  <si>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</si>
  <si>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</si>
  <si>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</si>
  <si>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</si>
  <si>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</si>
  <si>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</si>
  <si>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</si>
  <si>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</si>
  <si>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</si>
  <si>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</si>
  <si>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</si>
  <si>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</si>
  <si>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</si>
  <si>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</si>
  <si>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</si>
  <si>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</si>
  <si>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</si>
  <si>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</si>
  <si>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</si>
  <si>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</si>
  <si>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</si>
  <si>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</si>
  <si>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</si>
  <si>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</si>
  <si>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</si>
  <si>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</si>
  <si>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</si>
  <si>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</si>
  <si>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</si>
  <si>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</si>
  <si>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</si>
  <si>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</si>
  <si>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</si>
  <si>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</si>
  <si>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</si>
  <si>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</si>
  <si>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</si>
  <si>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</si>
  <si>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</si>
  <si>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</si>
  <si>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</si>
  <si>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</si>
  <si>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</si>
  <si>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</si>
  <si>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</si>
  <si>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</si>
  <si>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</si>
  <si>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</si>
  <si>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</si>
  <si>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</si>
  <si>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</si>
  <si>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</si>
  <si>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</si>
  <si>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</si>
  <si>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</si>
  <si>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</si>
  <si>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</si>
  <si>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</si>
  <si>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</si>
  <si>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</si>
  <si>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</si>
  <si>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</si>
  <si>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</si>
  <si>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</si>
  <si>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</si>
  <si>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</si>
  <si>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</si>
  <si>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</si>
  <si>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</si>
  <si>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</si>
  <si>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</si>
  <si>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</si>
  <si>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</si>
  <si>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</si>
  <si>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</si>
  <si>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</si>
  <si>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</si>
  <si>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</si>
  <si>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</si>
  <si>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</si>
  <si>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</si>
  <si>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</si>
  <si>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</si>
  <si>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</si>
  <si>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</si>
  <si>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</si>
  <si>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</si>
  <si>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</si>
  <si>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</si>
  <si>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</si>
  <si>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</si>
  <si>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</si>
  <si>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</si>
  <si>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</si>
  <si>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</si>
  <si>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</si>
  <si>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</si>
  <si>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</si>
  <si>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</si>
  <si>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</si>
  <si>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</si>
  <si>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</si>
  <si>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</si>
  <si>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</si>
  <si>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</si>
  <si>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</si>
  <si>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</si>
  <si>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</si>
  <si>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</si>
  <si>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</si>
  <si>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</si>
  <si>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</si>
  <si>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</si>
  <si>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</si>
  <si>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</si>
  <si>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</si>
  <si>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</si>
  <si>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</si>
  <si>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</si>
  <si>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</si>
  <si>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</si>
  <si>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</si>
  <si>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</si>
  <si>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</si>
  <si>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</si>
  <si>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</si>
  <si>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</si>
  <si>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</si>
  <si>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</si>
  <si>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</si>
  <si>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</si>
  <si>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</si>
  <si>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</si>
  <si>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</si>
  <si>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</si>
  <si>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</si>
  <si>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</si>
  <si>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</si>
  <si>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</si>
  <si>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</si>
  <si>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</si>
  <si>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</si>
  <si>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</si>
  <si>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</si>
  <si>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</si>
  <si>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</si>
  <si>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</si>
  <si>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</si>
  <si>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</si>
  <si>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</si>
  <si>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</si>
  <si>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</si>
  <si>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</si>
  <si>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</si>
  <si>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</si>
  <si>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</si>
  <si>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</si>
  <si>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</si>
  <si>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</si>
  <si>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</si>
  <si>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</si>
  <si>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</si>
  <si>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</si>
  <si>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</si>
  <si>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</si>
  <si>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</si>
  <si>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</si>
  <si>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</si>
  <si>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</si>
  <si>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</si>
  <si>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</si>
  <si>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</si>
  <si>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</si>
  <si>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</si>
  <si>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</si>
  <si>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</si>
  <si>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</si>
  <si>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</si>
  <si>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</si>
  <si>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</si>
  <si>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</si>
  <si>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</si>
  <si>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</si>
  <si>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</si>
  <si>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</si>
  <si>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</si>
  <si>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</si>
  <si>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</si>
  <si>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</si>
  <si>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</si>
  <si>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</si>
  <si>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</si>
  <si>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</si>
  <si>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</si>
  <si>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</si>
  <si>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</si>
  <si>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</si>
  <si>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</si>
  <si>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</si>
  <si>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</si>
  <si>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</si>
  <si>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</si>
  <si>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</si>
  <si>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</si>
  <si>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</si>
  <si>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</si>
  <si>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</si>
  <si>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</si>
  <si>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</si>
  <si>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</si>
  <si>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</si>
  <si>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</si>
  <si>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</si>
  <si>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</si>
  <si>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</si>
  <si>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</si>
  <si>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</si>
  <si>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</si>
  <si>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</si>
  <si>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</si>
  <si>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</si>
  <si>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</si>
  <si>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</si>
  <si>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</si>
  <si>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</si>
  <si>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</si>
  <si>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</si>
  <si>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</si>
  <si>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</si>
  <si>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</si>
  <si>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</si>
  <si>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</si>
  <si>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</si>
  <si>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</si>
  <si>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</si>
  <si>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</si>
  <si>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</si>
  <si>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</si>
  <si>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</si>
  <si>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</si>
  <si>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</si>
  <si>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</si>
  <si>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</si>
  <si>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</si>
  <si>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</si>
  <si>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</si>
  <si>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</si>
  <si>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</si>
  <si>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</si>
  <si>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</si>
  <si>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</si>
  <si>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</si>
  <si>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</si>
  <si>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</si>
  <si>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</si>
  <si>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</si>
  <si>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</si>
  <si>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</si>
  <si>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</si>
  <si>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</si>
  <si>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</si>
  <si>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</si>
  <si>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</si>
  <si>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</si>
  <si>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</si>
  <si>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</si>
  <si>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</si>
  <si>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</si>
  <si>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</si>
  <si>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</si>
  <si>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</si>
  <si>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</si>
  <si>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</si>
  <si>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</si>
  <si>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</si>
  <si>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</si>
  <si>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</si>
  <si>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</si>
  <si>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</si>
  <si>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</si>
  <si>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</si>
  <si>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</si>
  <si>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</si>
  <si>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</si>
  <si>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</si>
  <si>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</si>
  <si>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</si>
  <si>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</si>
  <si>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</si>
  <si>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</si>
  <si>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</si>
  <si>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</si>
  <si>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</si>
  <si>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</si>
  <si>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</si>
  <si>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</si>
  <si>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</si>
  <si>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</si>
  <si>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</si>
  <si>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</si>
  <si>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</si>
  <si>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</si>
  <si>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</si>
  <si>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</si>
  <si>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</si>
  <si>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</si>
  <si>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</si>
  <si>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</si>
  <si>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</si>
  <si>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</si>
  <si>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</si>
  <si>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</si>
  <si>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</si>
  <si>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</si>
  <si>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</si>
  <si>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</si>
  <si>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</si>
  <si>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</si>
  <si>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</si>
  <si>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</si>
  <si>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</si>
  <si>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</si>
  <si>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</si>
  <si>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</si>
  <si>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</si>
  <si>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</si>
  <si>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</si>
  <si>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</si>
  <si>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</si>
  <si>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</si>
  <si>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</si>
  <si>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</si>
  <si>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</si>
  <si>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</si>
  <si>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</si>
  <si>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</si>
  <si>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</si>
  <si>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</si>
  <si>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</si>
  <si>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</si>
  <si>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</si>
  <si>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</si>
  <si>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</si>
  <si>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</si>
  <si>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</si>
  <si>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</si>
  <si>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</si>
  <si>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</si>
  <si>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</si>
  <si>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</si>
  <si>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</si>
  <si>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</si>
  <si>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</si>
  <si>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</si>
  <si>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</si>
  <si>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</si>
  <si>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</si>
  <si>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</si>
  <si>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</si>
  <si>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</si>
  <si>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</si>
  <si>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</si>
  <si>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</si>
  <si>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</si>
  <si>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</si>
  <si>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</si>
  <si>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</si>
  <si>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</si>
  <si>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</si>
  <si>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</si>
  <si>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</si>
  <si>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</si>
  <si>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</si>
  <si>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</si>
  <si>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</si>
  <si>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</si>
  <si>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</si>
  <si>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</si>
  <si>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</si>
  <si>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</si>
  <si>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</si>
  <si>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</si>
  <si>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</si>
  <si>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</si>
  <si>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</si>
  <si>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</si>
  <si>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</si>
  <si>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</si>
  <si>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</si>
  <si>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</si>
  <si>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</si>
  <si>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</si>
  <si>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</si>
  <si>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</si>
  <si>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</si>
  <si>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</si>
  <si>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</si>
  <si>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</si>
  <si>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</si>
  <si>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</si>
  <si>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</si>
  <si>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</si>
  <si>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</si>
  <si>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</si>
  <si>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</si>
  <si>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</si>
  <si>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</si>
  <si>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</si>
  <si>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</si>
  <si>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</si>
  <si>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</si>
  <si>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</si>
  <si>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</si>
  <si>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</si>
  <si>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</si>
  <si>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</si>
  <si>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</si>
  <si>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</si>
  <si>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</si>
  <si>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</si>
  <si>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</si>
  <si>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</si>
  <si>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</si>
  <si>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</si>
  <si>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</si>
  <si>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</si>
  <si>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</si>
  <si>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</si>
  <si>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</si>
  <si>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</si>
  <si>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</si>
  <si>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</si>
  <si>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</si>
  <si>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</si>
  <si>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</si>
  <si>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</si>
  <si>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</si>
  <si>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</si>
  <si>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</si>
  <si>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</si>
  <si>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</si>
  <si>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</si>
  <si>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</si>
  <si>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</si>
  <si>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</si>
  <si>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</si>
  <si>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</si>
  <si>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</si>
  <si>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</si>
  <si>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</si>
  <si>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</si>
  <si>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</si>
  <si>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</si>
  <si>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</si>
  <si>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</si>
  <si>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</si>
  <si>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</si>
  <si>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</si>
  <si>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</si>
  <si>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</si>
  <si>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</si>
  <si>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</si>
  <si>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</si>
  <si>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</si>
  <si>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</si>
  <si>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</si>
  <si>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</si>
  <si>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</si>
  <si>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</si>
  <si>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</si>
  <si>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</si>
  <si>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</si>
  <si>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</si>
  <si>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</si>
  <si>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</si>
  <si>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</si>
  <si>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</si>
  <si>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</si>
  <si>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</si>
  <si>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</si>
  <si>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</si>
  <si>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</si>
  <si>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</si>
  <si>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</si>
  <si>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</si>
  <si>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</si>
  <si>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</si>
  <si>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</si>
  <si>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</si>
  <si>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</si>
  <si>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</si>
  <si>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</si>
  <si>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</si>
  <si>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</si>
  <si>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</si>
  <si>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</si>
  <si>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</si>
  <si>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</si>
  <si>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</si>
  <si>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</si>
  <si>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</si>
  <si>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</si>
  <si>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</si>
  <si>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</si>
  <si>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</si>
  <si>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</si>
  <si>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</si>
  <si>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</si>
  <si>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</si>
  <si>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</si>
  <si>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</si>
  <si>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</si>
  <si>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</si>
  <si>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</si>
  <si>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</si>
  <si>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</si>
  <si>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</si>
  <si>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</si>
  <si>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</si>
  <si>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</si>
  <si>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</si>
  <si>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</si>
  <si>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</si>
  <si>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</si>
  <si>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</si>
  <si>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</si>
  <si>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</si>
  <si>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</si>
  <si>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</si>
  <si>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</si>
  <si>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</si>
  <si>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</si>
  <si>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</si>
  <si>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</si>
  <si>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</si>
  <si>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</si>
  <si>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</si>
  <si>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</si>
  <si>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</si>
  <si>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</si>
  <si>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</si>
  <si>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</si>
  <si>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</si>
  <si>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</si>
  <si>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</si>
  <si>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</si>
  <si>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</si>
  <si>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</si>
  <si>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</si>
  <si>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</si>
  <si>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</si>
  <si>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</si>
  <si>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</si>
  <si>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</si>
  <si>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</si>
  <si>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</si>
  <si>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</si>
  <si>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</si>
  <si>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</si>
  <si>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</si>
  <si>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</si>
  <si>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</si>
  <si>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</si>
  <si>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</si>
  <si>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</si>
  <si>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</si>
  <si>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</si>
  <si>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</si>
  <si>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</si>
  <si>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</si>
  <si>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</si>
  <si>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</si>
  <si>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</si>
  <si>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</si>
  <si>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</si>
  <si>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</si>
  <si>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</si>
  <si>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</si>
  <si>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</si>
  <si>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</si>
  <si>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</si>
  <si>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</si>
  <si>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</si>
  <si>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</si>
  <si>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</si>
  <si>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</si>
  <si>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</si>
  <si>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</si>
  <si>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</si>
  <si>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</si>
  <si>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</si>
  <si>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</si>
  <si>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</si>
  <si>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</si>
  <si>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</si>
  <si>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</si>
  <si>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</si>
  <si>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</si>
  <si>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</si>
  <si>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</si>
  <si>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</si>
  <si>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</si>
  <si>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</si>
  <si>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</si>
  <si>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</si>
  <si>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</si>
  <si>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</si>
  <si>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</si>
  <si>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</si>
  <si>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</si>
  <si>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</si>
  <si>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</si>
  <si>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</si>
  <si>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</si>
  <si>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</si>
  <si>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</si>
  <si>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</si>
  <si>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</si>
  <si>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</si>
  <si>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</si>
  <si>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</si>
  <si>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</si>
  <si>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</si>
  <si>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</si>
  <si>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</si>
  <si>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</si>
  <si>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</si>
  <si>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</si>
  <si>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</si>
  <si>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</si>
  <si>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</si>
  <si>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</si>
  <si>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</si>
  <si>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</si>
  <si>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</si>
  <si>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</si>
  <si>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</si>
  <si>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</si>
  <si>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</si>
  <si>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</si>
  <si>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</si>
  <si>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</si>
  <si>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</si>
  <si>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</si>
  <si>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</si>
  <si>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</si>
  <si>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</si>
  <si>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</si>
  <si>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</si>
  <si>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</si>
  <si>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</si>
  <si>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</si>
  <si>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</si>
  <si>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</si>
  <si>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</si>
  <si>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</si>
  <si>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</si>
  <si>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</si>
  <si>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</si>
  <si>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</si>
  <si>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</si>
  <si>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</si>
  <si>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</si>
  <si>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</si>
  <si>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</si>
  <si>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</si>
  <si>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</si>
  <si>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</si>
  <si>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</si>
  <si>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</si>
  <si>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</si>
  <si>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</si>
  <si>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</si>
  <si>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</si>
  <si>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</si>
  <si>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</si>
  <si>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</si>
  <si>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</si>
  <si>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</si>
  <si>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</si>
  <si>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</si>
  <si>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</si>
  <si>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</si>
  <si>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</si>
  <si>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</si>
  <si>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</si>
  <si>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</si>
  <si>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</si>
  <si>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</si>
  <si>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</si>
  <si>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</si>
  <si>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</si>
  <si>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</si>
  <si>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</si>
  <si>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</si>
  <si>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</si>
  <si>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</si>
  <si>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</si>
  <si>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</si>
  <si>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</si>
  <si>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</si>
  <si>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</si>
  <si>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</si>
  <si>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</si>
  <si>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</si>
  <si>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</si>
  <si>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</si>
  <si>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</si>
  <si>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</si>
  <si>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</si>
  <si>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</si>
  <si>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</si>
  <si>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</si>
  <si>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</si>
  <si>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</si>
  <si>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</si>
  <si>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</si>
  <si>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</si>
  <si>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</si>
  <si>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</si>
  <si>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</si>
  <si>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</si>
  <si>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</si>
  <si>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</si>
  <si>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</si>
  <si>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</si>
  <si>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</si>
  <si>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</si>
  <si>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</si>
  <si>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</si>
  <si>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</si>
  <si>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</si>
  <si>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</si>
  <si>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</si>
  <si>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</si>
  <si>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</si>
  <si>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</si>
  <si>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</si>
  <si>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</si>
  <si>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</si>
  <si>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</si>
  <si>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</si>
  <si>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</si>
  <si>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</si>
  <si>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</si>
  <si>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</si>
  <si>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</si>
  <si>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</si>
  <si>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</si>
  <si>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</si>
  <si>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</si>
  <si>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</si>
  <si>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</si>
  <si>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</si>
  <si>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</si>
  <si>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</si>
  <si>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</si>
  <si>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</si>
  <si>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</si>
  <si>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</si>
  <si>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</si>
  <si>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</si>
  <si>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</si>
  <si>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</si>
  <si>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</si>
  <si>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</si>
  <si>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</si>
  <si>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</si>
  <si>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</si>
  <si>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</si>
  <si>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</si>
  <si>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</si>
  <si>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</si>
  <si>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</si>
  <si>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</si>
  <si>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</si>
  <si>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</si>
  <si>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</si>
  <si>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</si>
  <si>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</si>
  <si>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</si>
  <si>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</si>
  <si>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</si>
  <si>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</si>
  <si>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</si>
  <si>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</si>
  <si>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</si>
  <si>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</si>
  <si>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</si>
  <si>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</si>
  <si>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</si>
  <si>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</si>
  <si>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</si>
  <si>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</si>
  <si>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</si>
  <si>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</si>
  <si>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</si>
  <si>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</si>
  <si>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</si>
  <si>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</si>
  <si>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</si>
  <si>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</si>
  <si>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</si>
  <si>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</si>
  <si>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</si>
  <si>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</si>
  <si>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</si>
  <si>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</si>
  <si>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</si>
  <si>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</si>
  <si>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</si>
  <si>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</si>
  <si>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</si>
  <si>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</si>
  <si>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</si>
  <si>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</si>
  <si>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</si>
  <si>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</si>
  <si>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</si>
  <si>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</si>
  <si>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</si>
  <si>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</si>
  <si>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</si>
  <si>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</si>
  <si>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</si>
  <si>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</si>
  <si>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</si>
  <si>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</si>
  <si>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</si>
  <si>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</si>
  <si>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</si>
  <si>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</si>
  <si>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</si>
  <si>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</si>
  <si>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</si>
  <si>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</si>
  <si>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</si>
  <si>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</si>
  <si>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</si>
  <si>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</si>
  <si>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</si>
  <si>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</si>
  <si>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</si>
  <si>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</si>
  <si>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</si>
  <si>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</si>
  <si>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</si>
  <si>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</si>
  <si>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</si>
  <si>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</si>
  <si>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</si>
  <si>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</si>
  <si>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</si>
  <si>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</si>
  <si>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</si>
  <si>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</si>
  <si>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</si>
  <si>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</si>
  <si>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</si>
  <si>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</si>
  <si>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</si>
  <si>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</si>
  <si>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</si>
  <si>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</si>
  <si>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</si>
  <si>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</si>
  <si>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</si>
  <si>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</si>
  <si>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</si>
  <si>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</si>
  <si>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</si>
  <si>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</si>
  <si>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</si>
  <si>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</si>
  <si>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</si>
  <si>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</si>
  <si>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</si>
  <si>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</si>
  <si>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</si>
  <si>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</si>
  <si>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</si>
  <si>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</si>
  <si>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</si>
  <si>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</si>
  <si>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</si>
  <si>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</si>
  <si>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</si>
  <si>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</si>
  <si>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</si>
  <si>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</si>
  <si>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</si>
  <si>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</si>
  <si>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</si>
  <si>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</si>
  <si>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</si>
  <si>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</si>
  <si>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</si>
  <si>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</si>
  <si>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</si>
  <si>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</si>
  <si>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</si>
  <si>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</si>
  <si>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</si>
  <si>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</si>
  <si>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</si>
  <si>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</si>
  <si>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</si>
  <si>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</si>
  <si>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</si>
  <si>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</si>
  <si>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</si>
  <si>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</si>
  <si>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</si>
  <si>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</si>
  <si>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</si>
  <si>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</si>
  <si>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</si>
  <si>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</si>
  <si>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</si>
  <si>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</si>
  <si>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</si>
  <si>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</si>
  <si>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</si>
  <si>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</si>
  <si>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</si>
  <si>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</si>
  <si>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</si>
  <si>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</si>
  <si>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</si>
  <si>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</si>
  <si>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</si>
  <si>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</si>
  <si>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</si>
  <si>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</si>
  <si>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</si>
  <si>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</si>
  <si>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</si>
  <si>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</si>
  <si>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</si>
  <si>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</si>
  <si>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</si>
  <si>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</si>
  <si>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</si>
  <si>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</si>
  <si>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</si>
  <si>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</si>
  <si>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</si>
  <si>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</si>
  <si>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</si>
  <si>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</si>
  <si>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</si>
  <si>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</si>
  <si>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</si>
  <si>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</si>
  <si>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</si>
  <si>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</si>
  <si>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</si>
  <si>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</si>
  <si>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</si>
  <si>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</si>
  <si>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</si>
  <si>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</si>
  <si>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</si>
  <si>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</si>
  <si>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</si>
  <si>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</si>
  <si>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</si>
  <si>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</si>
  <si>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</si>
  <si>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</si>
  <si>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</si>
  <si>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</si>
  <si>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</si>
  <si>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</si>
  <si>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</si>
  <si>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</si>
  <si>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</si>
  <si>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</si>
  <si>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</si>
  <si>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</si>
  <si>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</si>
  <si>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</si>
  <si>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</si>
  <si>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</si>
  <si>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</si>
  <si>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</si>
  <si>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</si>
  <si>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</si>
  <si>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</si>
  <si>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</si>
  <si>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</si>
  <si>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</si>
  <si>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</si>
  <si>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</si>
  <si>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</si>
  <si>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</si>
  <si>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</si>
  <si>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</si>
  <si>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</si>
  <si>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</si>
  <si>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</si>
  <si>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</si>
  <si>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</si>
  <si>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</si>
  <si>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</si>
  <si>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</si>
  <si>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</si>
  <si>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</si>
  <si>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</si>
  <si>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</si>
  <si>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</si>
  <si>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</si>
  <si>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</si>
  <si>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</si>
  <si>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</si>
  <si>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</si>
  <si>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</si>
  <si>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</si>
  <si>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</si>
  <si>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</si>
  <si>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</si>
  <si>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</si>
  <si>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</si>
  <si>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</si>
  <si>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</si>
  <si>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</si>
  <si>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</si>
  <si>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</si>
  <si>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</si>
  <si>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</si>
  <si>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</si>
  <si>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</si>
  <si>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</si>
  <si>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</si>
  <si>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</si>
  <si>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</si>
  <si>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</si>
  <si>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</si>
  <si>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</si>
  <si>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</si>
  <si>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</si>
  <si>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</si>
  <si>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</si>
  <si>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</si>
  <si>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</si>
  <si>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</si>
  <si>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</si>
  <si>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</si>
  <si>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</si>
  <si>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</si>
  <si>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</si>
  <si>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</si>
  <si>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</si>
  <si>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</si>
  <si>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</si>
  <si>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</si>
  <si>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</si>
  <si>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</si>
  <si>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</si>
  <si>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</si>
  <si>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</si>
  <si>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</si>
  <si>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</si>
  <si>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</si>
  <si>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</si>
  <si>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</si>
  <si>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</si>
  <si>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</si>
  <si>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</si>
  <si>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</si>
  <si>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</si>
  <si>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</si>
  <si>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</si>
  <si>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</si>
  <si>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</si>
  <si>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</si>
  <si>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</si>
  <si>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</si>
  <si>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</si>
  <si>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</si>
  <si>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</si>
  <si>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</si>
  <si>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</si>
  <si>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</si>
  <si>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</si>
  <si>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</si>
  <si>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</si>
  <si>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</si>
  <si>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</si>
  <si>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</si>
  <si>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</si>
  <si>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</si>
  <si>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</si>
  <si>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</si>
  <si>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</si>
  <si>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</si>
  <si>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</si>
  <si>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</si>
  <si>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</si>
  <si>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</si>
  <si>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</si>
  <si>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</si>
  <si>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</si>
  <si>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</si>
  <si>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</si>
  <si>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</si>
  <si>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</si>
  <si>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</si>
  <si>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</si>
  <si>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</si>
  <si>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</si>
  <si>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</si>
  <si>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</si>
  <si>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</si>
  <si>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</si>
  <si>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</si>
  <si>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</si>
  <si>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</si>
  <si>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</si>
  <si>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</si>
  <si>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</si>
  <si>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</si>
  <si>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</si>
  <si>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</si>
  <si>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</si>
  <si>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</si>
  <si>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</si>
  <si>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</si>
  <si>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</si>
  <si>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</si>
  <si>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</si>
  <si>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</si>
  <si>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</si>
  <si>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</si>
  <si>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</si>
  <si>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</si>
  <si>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</si>
  <si>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</si>
  <si>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</si>
  <si>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</si>
  <si>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</si>
  <si>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</si>
  <si>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</si>
  <si>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</si>
  <si>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</si>
  <si>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</si>
  <si>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</si>
  <si>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</si>
  <si>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</si>
  <si>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</si>
  <si>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</si>
  <si>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</si>
  <si>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</si>
  <si>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</si>
  <si>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</si>
  <si>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</si>
  <si>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</si>
  <si>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</si>
  <si>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</si>
  <si>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</si>
  <si>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</si>
  <si>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</si>
  <si>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</si>
  <si>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</si>
  <si>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</si>
  <si>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</si>
  <si>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</si>
  <si>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</si>
  <si>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</si>
  <si>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</si>
  <si>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</si>
  <si>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</si>
  <si>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</si>
  <si>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</si>
  <si>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</si>
  <si>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</si>
  <si>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</si>
  <si>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</si>
  <si>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</si>
  <si>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</si>
  <si>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</si>
  <si>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</si>
  <si>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</si>
  <si>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</si>
  <si>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</si>
  <si>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</si>
  <si>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</si>
  <si>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</si>
  <si>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</si>
  <si>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</si>
  <si>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</si>
  <si>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</si>
  <si>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</si>
  <si>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</si>
  <si>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</si>
  <si>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</si>
  <si>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</si>
  <si>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</si>
  <si>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</si>
  <si>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</si>
  <si>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</si>
  <si>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</si>
  <si>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</si>
  <si>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</si>
  <si>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</si>
  <si>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</si>
  <si>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</si>
  <si>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</si>
  <si>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</si>
  <si>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</si>
  <si>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</si>
  <si>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</si>
  <si>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</si>
  <si>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</si>
  <si>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</si>
  <si>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</si>
  <si>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</si>
  <si>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</si>
  <si>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</si>
  <si>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</si>
  <si>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</si>
  <si>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</si>
  <si>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</si>
  <si>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</si>
  <si>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</si>
  <si>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</si>
  <si>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</si>
  <si>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</si>
  <si>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</si>
  <si>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</si>
  <si>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</si>
  <si>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</si>
  <si>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</si>
  <si>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</si>
  <si>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</si>
  <si>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</si>
  <si>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</si>
  <si>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</si>
  <si>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</si>
  <si>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</si>
  <si>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</si>
  <si>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</si>
  <si>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</si>
  <si>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</si>
  <si>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</si>
  <si>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</si>
  <si>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</si>
  <si>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</si>
  <si>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</si>
  <si>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</si>
  <si>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</si>
  <si>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</si>
  <si>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</si>
  <si>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</si>
  <si>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</si>
  <si>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</si>
  <si>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</si>
  <si>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</si>
  <si>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</si>
  <si>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</si>
  <si>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</si>
  <si>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</si>
  <si>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</si>
  <si>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</si>
  <si>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</si>
  <si>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</si>
  <si>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</si>
  <si>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</si>
  <si>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</si>
  <si>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</si>
  <si>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</si>
  <si>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</si>
  <si>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</si>
  <si>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</si>
  <si>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</si>
  <si>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</si>
  <si>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</si>
  <si>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</si>
  <si>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</si>
  <si>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</si>
  <si>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</si>
  <si>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</si>
  <si>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</si>
  <si>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</si>
  <si>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</si>
  <si>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</si>
  <si>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</si>
  <si>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</si>
  <si>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</si>
  <si>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</si>
  <si>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</si>
  <si>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</si>
  <si>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</si>
  <si>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</si>
  <si>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</si>
  <si>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</si>
  <si>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</si>
  <si>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</si>
  <si>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</si>
  <si>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</si>
  <si>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</si>
  <si>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</si>
  <si>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</si>
  <si>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</si>
  <si>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</si>
  <si>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</si>
  <si>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</si>
  <si>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</si>
  <si>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</si>
  <si>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</si>
  <si>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</si>
  <si>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</si>
  <si>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</si>
  <si>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</si>
  <si>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</si>
  <si>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</si>
  <si>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</si>
  <si>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</si>
  <si>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</si>
  <si>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</si>
  <si>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</si>
  <si>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</si>
  <si>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</si>
  <si>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</si>
  <si>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</si>
  <si>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</si>
  <si>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</si>
  <si>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</si>
  <si>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</si>
  <si>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</si>
  <si>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</si>
  <si>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</si>
  <si>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</si>
  <si>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</si>
  <si>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</si>
  <si>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</si>
  <si>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</si>
  <si>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</si>
  <si>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</si>
  <si>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</si>
  <si>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</si>
  <si>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</si>
  <si>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</si>
  <si>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</si>
  <si>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</si>
  <si>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</si>
  <si>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</si>
  <si>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</si>
  <si>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</si>
  <si>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</si>
  <si>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</si>
  <si>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</si>
  <si>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</si>
  <si>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</si>
  <si>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</si>
  <si>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</si>
  <si>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</si>
  <si>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</si>
  <si>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</si>
  <si>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</si>
  <si>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</si>
  <si>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</si>
  <si>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</si>
  <si>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</si>
  <si>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</si>
  <si>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</si>
  <si>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</si>
  <si>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</si>
  <si>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</si>
  <si>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</si>
  <si>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</si>
  <si>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</si>
  <si>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</si>
  <si>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</si>
  <si>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</si>
  <si>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</si>
  <si>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</si>
  <si>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</si>
  <si>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</si>
  <si>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</si>
  <si>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</si>
  <si>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</si>
  <si>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</si>
  <si>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</si>
  <si>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</si>
  <si>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</si>
  <si>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</si>
  <si>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</si>
  <si>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</si>
  <si>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</si>
  <si>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</si>
  <si>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</si>
  <si>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</si>
  <si>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</si>
  <si>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</si>
  <si>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</si>
  <si>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</si>
  <si>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</si>
  <si>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</si>
  <si>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</si>
  <si>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</si>
  <si>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</si>
  <si>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</si>
  <si>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</si>
  <si>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</si>
  <si>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</si>
  <si>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</si>
  <si>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</si>
  <si>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</si>
  <si>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</si>
  <si>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</si>
  <si>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</si>
  <si>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</si>
  <si>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</si>
  <si>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</si>
  <si>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</si>
  <si>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</si>
  <si>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</si>
  <si>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</si>
  <si>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</si>
  <si>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</si>
  <si>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</si>
  <si>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</si>
  <si>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</si>
  <si>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</si>
  <si>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</si>
  <si>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</si>
  <si>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</si>
  <si>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</si>
  <si>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</si>
  <si>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</si>
  <si>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</si>
  <si>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</si>
  <si>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</si>
  <si>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</si>
  <si>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</si>
  <si>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</si>
  <si>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</si>
  <si>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</si>
  <si>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</si>
  <si>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</si>
  <si>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</si>
  <si>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</si>
  <si>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</si>
  <si>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</si>
  <si>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</si>
  <si>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</si>
  <si>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</si>
  <si>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</si>
  <si>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</si>
  <si>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</si>
  <si>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</si>
  <si>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</si>
  <si>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</si>
  <si>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</si>
  <si>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</si>
  <si>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</si>
  <si>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</si>
  <si>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</si>
  <si>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</si>
  <si>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</si>
  <si>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</si>
  <si>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</si>
  <si>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</si>
  <si>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</si>
  <si>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</si>
  <si>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</si>
  <si>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</si>
  <si>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</si>
  <si>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</si>
  <si>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</si>
  <si>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</si>
  <si>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</si>
  <si>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</si>
  <si>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</si>
  <si>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</si>
  <si>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</si>
  <si>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</si>
  <si>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</si>
  <si>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</si>
  <si>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</si>
  <si>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</si>
  <si>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</si>
  <si>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</si>
  <si>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</si>
  <si>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</si>
  <si>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</si>
  <si>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</si>
  <si>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</si>
  <si>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</si>
  <si>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</si>
  <si>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</si>
  <si>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</si>
  <si>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</si>
  <si>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</si>
  <si>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</si>
  <si>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</si>
  <si>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</si>
  <si>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</si>
  <si>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</si>
  <si>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</si>
  <si>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</si>
  <si>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</si>
  <si>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</si>
  <si>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</si>
  <si>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</si>
  <si>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</si>
  <si>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</si>
  <si>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</si>
  <si>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</si>
  <si>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</si>
  <si>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</si>
  <si>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</si>
  <si>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</si>
  <si>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</si>
  <si>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</si>
  <si>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</si>
  <si>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</si>
  <si>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</si>
  <si>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</si>
  <si>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</si>
  <si>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</si>
  <si>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</si>
  <si>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</si>
  <si>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</si>
  <si>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</si>
  <si>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</si>
  <si>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</si>
  <si>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</si>
  <si>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</si>
  <si>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</si>
  <si>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</si>
  <si>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</si>
  <si>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</si>
  <si>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</si>
  <si>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</si>
  <si>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</si>
  <si>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</si>
  <si>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</si>
  <si>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</si>
  <si>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</si>
  <si>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</si>
  <si>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</si>
  <si>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</si>
  <si>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</si>
  <si>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</si>
  <si>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</si>
  <si>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</si>
  <si>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</si>
  <si>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</si>
  <si>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</si>
  <si>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</si>
  <si>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</si>
  <si>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</si>
  <si>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</si>
  <si>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</si>
  <si>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</si>
  <si>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</si>
  <si>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</si>
  <si>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</si>
  <si>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</si>
  <si>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</si>
  <si>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</si>
  <si>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</si>
  <si>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</si>
  <si>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</si>
  <si>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</si>
  <si>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</si>
  <si>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</si>
  <si>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</si>
  <si>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</si>
  <si>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</si>
  <si>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</si>
  <si>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</si>
  <si>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</si>
  <si>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</si>
  <si>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</si>
  <si>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</si>
  <si>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</si>
  <si>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</si>
  <si>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</si>
  <si>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</si>
  <si>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</si>
  <si>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</si>
  <si>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</si>
  <si>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</si>
  <si>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</si>
  <si>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</si>
  <si>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</si>
  <si>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</si>
  <si>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</si>
  <si>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</si>
  <si>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</si>
  <si>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</si>
  <si>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</si>
  <si>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</si>
  <si>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</si>
  <si>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</si>
  <si>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</si>
  <si>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</si>
  <si>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</si>
  <si>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</si>
  <si>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</si>
  <si>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</si>
  <si>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</si>
  <si>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</si>
  <si>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</si>
  <si>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</si>
  <si>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</si>
  <si>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</si>
  <si>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</si>
  <si>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</si>
  <si>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</si>
  <si>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</si>
  <si>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</si>
  <si>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</si>
  <si>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</si>
  <si>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</si>
  <si>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</si>
  <si>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</si>
  <si>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</si>
  <si>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</si>
  <si>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</si>
  <si>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</si>
  <si>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</si>
  <si>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</si>
  <si>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</si>
  <si>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</si>
  <si>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</si>
  <si>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</si>
  <si>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</si>
  <si>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</si>
  <si>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</si>
  <si>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</si>
  <si>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</si>
  <si>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</si>
  <si>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</si>
  <si>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</si>
  <si>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</si>
  <si>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</si>
  <si>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</si>
  <si>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</si>
  <si>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</si>
  <si>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</si>
  <si>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</si>
  <si>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</si>
  <si>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</si>
  <si>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</si>
  <si>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</si>
  <si>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</si>
  <si>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</si>
  <si>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</si>
  <si>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</si>
  <si>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</si>
  <si>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</si>
  <si>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</si>
  <si>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</si>
  <si>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</si>
  <si>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</si>
  <si>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</si>
  <si>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</si>
  <si>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</si>
  <si>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</si>
  <si>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</si>
  <si>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</si>
  <si>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</si>
  <si>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</si>
  <si>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</si>
  <si>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</si>
  <si>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</si>
  <si>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</si>
  <si>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</si>
  <si>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</si>
  <si>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</si>
  <si>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</si>
  <si>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</si>
  <si>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</si>
  <si>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</si>
  <si>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</si>
  <si>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</si>
  <si>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</si>
  <si>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</si>
  <si>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</si>
  <si>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</si>
  <si>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</si>
  <si>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</si>
  <si>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</si>
  <si>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</si>
  <si>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</si>
  <si>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</si>
  <si>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</si>
  <si>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</si>
  <si>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</si>
  <si>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</si>
  <si>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</si>
  <si>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</si>
  <si>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</si>
  <si>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</si>
  <si>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</si>
  <si>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</si>
  <si>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</si>
  <si>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</si>
  <si>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</si>
  <si>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</si>
  <si>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</si>
  <si>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</si>
  <si>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</si>
  <si>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</si>
  <si>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</si>
  <si>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</si>
  <si>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</si>
  <si>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</si>
  <si>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</si>
  <si>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</si>
  <si>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</si>
  <si>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</si>
  <si>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</si>
  <si>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</si>
  <si>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</si>
  <si>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</si>
  <si>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</si>
  <si>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</si>
  <si>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</si>
  <si>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</si>
  <si>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</si>
  <si>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</si>
  <si>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</si>
  <si>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</si>
  <si>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</si>
  <si>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</si>
  <si>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</si>
  <si>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</si>
  <si>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</si>
  <si>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</si>
  <si>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</si>
  <si>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</si>
  <si>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</si>
  <si>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</si>
  <si>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</si>
  <si>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</si>
  <si>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</si>
  <si>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</si>
  <si>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</si>
  <si>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</si>
  <si>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</si>
  <si>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</si>
  <si>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</si>
  <si>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</si>
  <si>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</si>
  <si>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</si>
  <si>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</si>
  <si>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</si>
  <si>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</si>
  <si>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</si>
  <si>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</si>
  <si>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</si>
  <si>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</si>
  <si>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</si>
  <si>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</si>
  <si>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</si>
  <si>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</si>
  <si>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</si>
  <si>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</si>
  <si>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</si>
  <si>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</si>
  <si>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</si>
  <si>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</si>
  <si>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</si>
  <si>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</si>
  <si>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</si>
  <si>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</si>
  <si>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</si>
  <si>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</si>
  <si>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</si>
  <si>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</si>
  <si>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</si>
  <si>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</si>
  <si>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</si>
  <si>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</si>
  <si>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</si>
  <si>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</si>
  <si>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</si>
  <si>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</si>
  <si>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</si>
  <si>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</si>
  <si>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</si>
  <si>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</si>
  <si>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</si>
  <si>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</si>
  <si>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</si>
  <si>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</si>
  <si>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</si>
  <si>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</si>
  <si>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</si>
  <si>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</si>
  <si>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</si>
  <si>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</si>
  <si>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</si>
  <si>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</si>
  <si>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</si>
  <si>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</si>
  <si>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</si>
  <si>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</si>
  <si>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</si>
  <si>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</si>
  <si>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</si>
  <si>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</si>
  <si>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</si>
  <si>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</si>
  <si>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</si>
  <si>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</si>
  <si>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</si>
  <si>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</si>
  <si>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</si>
  <si>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</si>
  <si>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</si>
  <si>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</si>
  <si>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</si>
  <si>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</si>
  <si>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</si>
  <si>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</si>
  <si>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</si>
  <si>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</si>
  <si>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</si>
  <si>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</si>
  <si>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</si>
  <si>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</si>
  <si>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</si>
  <si>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</si>
  <si>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</si>
  <si>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</si>
  <si>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</si>
  <si>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</si>
  <si>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</si>
  <si>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</si>
  <si>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</si>
  <si>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</si>
  <si>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</si>
  <si>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</si>
  <si>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</si>
  <si>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</si>
  <si>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</si>
  <si>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</si>
  <si>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</si>
  <si>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</si>
  <si>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</si>
  <si>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</si>
  <si>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</si>
  <si>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</si>
  <si>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</si>
  <si>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</si>
  <si>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</si>
  <si>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</si>
  <si>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</si>
  <si>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</si>
  <si>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</si>
  <si>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</si>
  <si>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</si>
  <si>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</si>
  <si>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</si>
  <si>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</si>
  <si>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</si>
  <si>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</si>
  <si>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</si>
  <si>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</si>
  <si>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</si>
  <si>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</si>
  <si>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</si>
  <si>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</si>
  <si>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</si>
  <si>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</si>
  <si>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</si>
  <si>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</si>
  <si>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</si>
  <si>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</si>
  <si>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</si>
  <si>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</si>
  <si>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</si>
  <si>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</si>
  <si>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</si>
  <si>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</si>
  <si>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</si>
  <si>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</si>
  <si>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</si>
  <si>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</si>
  <si>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</si>
  <si>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</si>
  <si>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</si>
  <si>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</si>
  <si>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</si>
  <si>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</si>
  <si>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</si>
  <si>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</si>
  <si>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</si>
  <si>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</si>
  <si>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</si>
  <si>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</si>
  <si>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</si>
  <si>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</si>
  <si>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</si>
  <si>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</si>
  <si>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</si>
  <si>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</si>
  <si>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</si>
  <si>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</si>
  <si>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</si>
  <si>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</si>
  <si>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</si>
  <si>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</si>
  <si>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</si>
  <si>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</si>
  <si>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</si>
  <si>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</si>
  <si>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</si>
  <si>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</si>
  <si>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</si>
  <si>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</si>
  <si>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</si>
  <si>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</si>
  <si>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</si>
  <si>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</si>
  <si>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</si>
  <si>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</si>
  <si>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</si>
  <si>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</si>
  <si>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</si>
  <si>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</si>
  <si>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</si>
  <si>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</si>
  <si>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</si>
  <si>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</si>
  <si>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</si>
  <si>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</si>
  <si>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</si>
  <si>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</si>
  <si>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</si>
  <si>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</si>
  <si>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</si>
  <si>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</si>
  <si>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</si>
  <si>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</si>
  <si>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</si>
  <si>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</si>
  <si>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</si>
  <si>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</si>
  <si>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</si>
  <si>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</si>
  <si>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</si>
  <si>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</si>
  <si>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</si>
  <si>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</si>
  <si>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</si>
  <si>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</si>
  <si>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</si>
  <si>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</si>
  <si>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</si>
  <si>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</si>
  <si>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</si>
  <si>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</si>
  <si>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</si>
  <si>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</si>
  <si>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</si>
  <si>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</si>
  <si>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</si>
  <si>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</si>
  <si>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</si>
  <si>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</si>
  <si>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</si>
  <si>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</si>
  <si>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</si>
  <si>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</si>
  <si>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</si>
  <si>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</si>
  <si>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</si>
  <si>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</si>
  <si>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</si>
  <si>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</si>
  <si>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</si>
  <si>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</si>
  <si>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</si>
  <si>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</si>
  <si>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</si>
  <si>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</si>
  <si>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</si>
  <si>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</si>
  <si>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</si>
  <si>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</si>
  <si>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</si>
  <si>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</si>
  <si>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</si>
  <si>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</si>
  <si>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</si>
  <si>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</si>
  <si>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</si>
  <si>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</si>
  <si>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</si>
  <si>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</si>
  <si>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</si>
  <si>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</si>
  <si>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</si>
  <si>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</si>
  <si>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</si>
  <si>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</si>
  <si>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</si>
  <si>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</si>
  <si>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</si>
  <si>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</si>
  <si>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</si>
  <si>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</si>
  <si>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</si>
  <si>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</si>
  <si>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</si>
  <si>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</si>
  <si>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</si>
  <si>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</si>
  <si>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</si>
  <si>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</si>
  <si>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</si>
  <si>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</si>
  <si>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</si>
  <si>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</si>
  <si>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</si>
  <si>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</si>
  <si>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</si>
  <si>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</si>
  <si>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</si>
  <si>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</si>
  <si>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</si>
  <si>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</si>
  <si>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</si>
  <si>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</si>
  <si>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</si>
  <si>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</si>
  <si>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</si>
  <si>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</si>
  <si>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</si>
  <si>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</si>
  <si>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</si>
  <si>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</si>
  <si>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</si>
  <si>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</si>
  <si>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</si>
  <si>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</si>
  <si>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</si>
  <si>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</si>
  <si>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</si>
  <si>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</si>
  <si>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</si>
  <si>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</si>
  <si>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</si>
  <si>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</si>
  <si>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</si>
  <si>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</si>
  <si>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</si>
  <si>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</si>
  <si>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</si>
  <si>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</si>
  <si>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</si>
  <si>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</si>
  <si>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</si>
  <si>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</si>
  <si>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</si>
  <si>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</si>
  <si>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</si>
  <si>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</si>
  <si>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</si>
  <si>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</si>
  <si>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</si>
  <si>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</si>
  <si>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</si>
  <si>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</si>
  <si>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</si>
  <si>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</si>
  <si>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</si>
  <si>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</si>
  <si>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</si>
  <si>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</si>
  <si>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</si>
  <si>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</si>
  <si>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</si>
  <si>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</si>
  <si>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</si>
  <si>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</si>
  <si>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</si>
  <si>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</si>
  <si>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</si>
  <si>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</si>
  <si>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</si>
  <si>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</si>
  <si>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</si>
  <si>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</si>
  <si>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</si>
  <si>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</si>
  <si>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</si>
  <si>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</si>
  <si>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</si>
  <si>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</si>
  <si>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</si>
  <si>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</si>
  <si>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</si>
  <si>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</si>
  <si>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</si>
  <si>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</si>
  <si>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</si>
  <si>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</si>
  <si>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</si>
  <si>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</si>
  <si>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</si>
  <si>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</si>
  <si>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</si>
  <si>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</si>
  <si>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</si>
  <si>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</si>
  <si>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</si>
  <si>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</si>
  <si>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</si>
  <si>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</si>
  <si>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</si>
  <si>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</si>
  <si>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</si>
  <si>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</si>
  <si>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</si>
  <si>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</si>
  <si>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</si>
  <si>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</si>
  <si>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</si>
  <si>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</si>
  <si>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</si>
  <si>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</si>
  <si>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</si>
  <si>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</si>
  <si>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</si>
  <si>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</si>
  <si>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</si>
  <si>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</si>
  <si>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</si>
  <si>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</si>
  <si>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</si>
  <si>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</si>
  <si>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</si>
  <si>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</si>
  <si>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</si>
  <si>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</si>
  <si>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</si>
  <si>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</si>
  <si>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</si>
  <si>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</si>
  <si>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</si>
  <si>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</si>
  <si>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</si>
  <si>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</si>
  <si>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</si>
  <si>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</si>
  <si>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</si>
  <si>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</si>
  <si>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</si>
  <si>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</si>
  <si>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</si>
  <si>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</si>
  <si>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</si>
  <si>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</si>
  <si>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</si>
  <si>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</si>
  <si>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</si>
  <si>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</si>
  <si>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</si>
  <si>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</si>
  <si>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</si>
  <si>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</si>
  <si>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</si>
  <si>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</si>
  <si>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</si>
  <si>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</si>
  <si>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</si>
  <si>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</si>
  <si>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</si>
  <si>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</si>
  <si>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</si>
  <si>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</si>
  <si>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</si>
  <si>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</si>
  <si>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</si>
  <si>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</si>
  <si>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</si>
  <si>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</si>
  <si>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</si>
  <si>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</si>
  <si>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</si>
  <si>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</si>
  <si>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</si>
  <si>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</si>
  <si>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</si>
  <si>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</si>
  <si>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</si>
  <si>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</si>
  <si>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</si>
  <si>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</si>
  <si>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</si>
  <si>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</si>
  <si>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</si>
  <si>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</si>
  <si>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</si>
  <si>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</si>
  <si>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</si>
  <si>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</si>
  <si>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</si>
  <si>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</si>
  <si>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</si>
  <si>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</si>
  <si>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</si>
  <si>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</si>
  <si>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</si>
  <si>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</si>
  <si>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</si>
  <si>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</si>
  <si>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</si>
  <si>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</si>
  <si>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</si>
  <si>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</si>
  <si>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</si>
  <si>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</si>
  <si>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</si>
  <si>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</si>
  <si>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</si>
  <si>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</si>
  <si>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</si>
  <si>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</si>
  <si>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</si>
  <si>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</si>
  <si>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</si>
  <si>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</si>
  <si>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</si>
  <si>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</si>
  <si>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</si>
  <si>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</si>
  <si>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</si>
  <si>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</si>
  <si>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</si>
  <si>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</si>
  <si>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</si>
  <si>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</si>
  <si>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</si>
  <si>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</si>
  <si>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</si>
  <si>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</si>
  <si>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</si>
  <si>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</si>
  <si>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</si>
  <si>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</si>
  <si>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</si>
  <si>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</si>
  <si>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</si>
  <si>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</si>
  <si>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</si>
  <si>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</si>
  <si>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</si>
  <si>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</si>
  <si>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</si>
  <si>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</si>
  <si>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</si>
  <si>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</si>
  <si>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</si>
  <si>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</si>
  <si>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</si>
  <si>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</si>
  <si>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</si>
  <si>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</si>
  <si>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</si>
  <si>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</si>
  <si>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</si>
  <si>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</si>
  <si>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</si>
  <si>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</si>
  <si>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</si>
  <si>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</si>
  <si>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</si>
  <si>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</si>
  <si>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</si>
  <si>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</si>
  <si>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</si>
  <si>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</si>
  <si>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</si>
  <si>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</si>
  <si>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</si>
  <si>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</si>
  <si>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</si>
  <si>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</si>
  <si>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</si>
  <si>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</si>
  <si>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</si>
  <si>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</si>
  <si>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</si>
  <si>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</si>
  <si>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</si>
  <si>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</si>
  <si>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</si>
  <si>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</si>
  <si>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</si>
  <si>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</si>
  <si>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</si>
  <si>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</si>
  <si>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</si>
  <si>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</si>
  <si>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</si>
  <si>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</si>
  <si>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</si>
  <si>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</si>
  <si>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</si>
  <si>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</si>
  <si>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</si>
  <si>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</si>
  <si>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</si>
  <si>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</si>
  <si>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</si>
  <si>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</si>
  <si>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</si>
  <si>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</si>
  <si>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</si>
  <si>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</si>
  <si>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</si>
  <si>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</si>
  <si>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</si>
  <si>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</si>
  <si>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</si>
  <si>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</si>
  <si>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</si>
  <si>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</si>
  <si>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</si>
  <si>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</si>
  <si>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</si>
  <si>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</si>
  <si>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</si>
  <si>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</si>
  <si>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</si>
  <si>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</si>
  <si>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</si>
  <si>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</si>
  <si>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</si>
  <si>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</si>
  <si>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</si>
  <si>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</si>
  <si>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</si>
  <si>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</si>
  <si>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</si>
  <si>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</si>
  <si>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</si>
  <si>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</si>
  <si>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</si>
  <si>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</si>
  <si>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</si>
  <si>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</si>
  <si>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</si>
  <si>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</si>
  <si>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</si>
  <si>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</si>
  <si>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</si>
  <si>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</si>
  <si>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</si>
  <si>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</si>
  <si>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</si>
  <si>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</si>
  <si>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</si>
  <si>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</si>
  <si>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</si>
  <si>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</si>
  <si>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</si>
  <si>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</si>
  <si>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</si>
  <si>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</si>
  <si>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</si>
  <si>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</si>
  <si>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</si>
  <si>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</si>
  <si>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</si>
  <si>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</si>
  <si>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</si>
  <si>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</si>
  <si>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</si>
  <si>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</si>
  <si>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</si>
  <si>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</si>
  <si>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</si>
  <si>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</si>
  <si>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</si>
  <si>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</si>
  <si>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</si>
  <si>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</si>
  <si>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</si>
  <si>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</si>
  <si>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</si>
  <si>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</si>
  <si>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</si>
  <si>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</si>
  <si>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</si>
  <si>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</si>
  <si>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</si>
  <si>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</si>
  <si>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</si>
  <si>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</si>
  <si>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</si>
  <si>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</si>
  <si>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</si>
  <si>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</si>
  <si>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</si>
  <si>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</si>
  <si>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</si>
  <si>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</si>
  <si>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</si>
  <si>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</si>
  <si>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</si>
  <si>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</si>
  <si>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</si>
  <si>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</si>
  <si>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</si>
  <si>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</si>
  <si>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</si>
  <si>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</si>
  <si>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</si>
  <si>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</si>
  <si>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</si>
  <si>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</si>
  <si>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</si>
  <si>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</si>
  <si>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</si>
  <si>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</si>
  <si>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</si>
  <si>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</si>
  <si>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</si>
  <si>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</si>
  <si>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</si>
  <si>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</si>
  <si>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</si>
  <si>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</si>
  <si>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</si>
  <si>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</si>
  <si>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</si>
  <si>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</si>
  <si>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</si>
  <si>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</si>
  <si>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</si>
  <si>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</si>
  <si>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</si>
  <si>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</si>
  <si>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</si>
  <si>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</si>
  <si>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</si>
  <si>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</si>
  <si>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</si>
  <si>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</si>
  <si>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</si>
  <si>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</si>
  <si>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</si>
  <si>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</si>
  <si>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</si>
  <si>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</si>
  <si>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</si>
  <si>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</si>
  <si>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</si>
  <si>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</si>
  <si>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</si>
  <si>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</si>
  <si>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</si>
  <si>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</si>
  <si>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</si>
  <si>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</si>
  <si>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</si>
  <si>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</si>
  <si>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</si>
  <si>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</si>
  <si>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</si>
  <si>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</si>
  <si>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</si>
  <si>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</si>
  <si>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</si>
  <si>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</si>
  <si>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</si>
  <si>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</si>
  <si>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</si>
  <si>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</si>
  <si>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</si>
  <si>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</si>
  <si>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</si>
  <si>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</si>
  <si>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</si>
  <si>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</si>
  <si>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</si>
  <si>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</si>
  <si>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</si>
  <si>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</si>
  <si>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</si>
  <si>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</si>
  <si>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</si>
  <si>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</si>
  <si>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</si>
  <si>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</si>
  <si>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</si>
  <si>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</si>
  <si>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</si>
  <si>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</si>
  <si>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</si>
  <si>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</si>
  <si>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</si>
  <si>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</si>
  <si>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</si>
  <si>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</si>
  <si>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</si>
  <si>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</si>
  <si>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</si>
  <si>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</si>
  <si>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</si>
  <si>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</si>
  <si>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</si>
  <si>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</si>
  <si>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</si>
  <si>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</si>
  <si>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</si>
  <si>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</si>
  <si>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</si>
  <si>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</si>
  <si>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</si>
  <si>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</si>
  <si>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</si>
  <si>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</si>
  <si>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</si>
  <si>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</si>
  <si>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</si>
  <si>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</si>
  <si>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</si>
  <si>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</si>
  <si>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</si>
  <si>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</si>
  <si>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</si>
  <si>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</si>
  <si>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</si>
  <si>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</si>
  <si>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</si>
  <si>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</si>
  <si>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</si>
  <si>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</si>
  <si>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</si>
  <si>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</si>
  <si>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</si>
  <si>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</si>
  <si>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</si>
  <si>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</si>
  <si>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</si>
  <si>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</si>
  <si>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</si>
  <si>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</si>
  <si>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</si>
  <si>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</si>
  <si>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</si>
  <si>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</si>
  <si>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</si>
  <si>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</si>
  <si>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</si>
  <si>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</si>
  <si>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</si>
  <si>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</si>
  <si>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</si>
  <si>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</si>
  <si>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</si>
  <si>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</si>
  <si>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</si>
  <si>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</si>
  <si>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</si>
  <si>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</si>
  <si>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</si>
  <si>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</si>
  <si>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</si>
  <si>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</si>
  <si>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</si>
  <si>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</si>
  <si>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</si>
  <si>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</si>
  <si>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</si>
  <si>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</si>
  <si>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</si>
  <si>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</si>
  <si>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</si>
  <si>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</si>
  <si>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</si>
  <si>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</si>
  <si>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</si>
  <si>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</si>
  <si>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</si>
  <si>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</si>
  <si>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</si>
  <si>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</si>
  <si>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</si>
  <si>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</si>
  <si>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</si>
  <si>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</si>
  <si>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</si>
  <si>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</si>
  <si>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</si>
  <si>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</si>
  <si>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</si>
  <si>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</si>
  <si>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</si>
  <si>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</si>
  <si>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</si>
  <si>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</si>
  <si>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</si>
  <si>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</si>
  <si>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</si>
  <si>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</si>
  <si>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</si>
  <si>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</si>
  <si>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</si>
  <si>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</si>
  <si>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</si>
  <si>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</si>
  <si>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</si>
  <si>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</si>
  <si>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</si>
  <si>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</si>
  <si>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</si>
  <si>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</si>
  <si>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</si>
  <si>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</si>
  <si>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</si>
  <si>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</si>
  <si>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</si>
  <si>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</si>
  <si>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</si>
  <si>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</si>
  <si>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</si>
  <si>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</si>
  <si>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</si>
  <si>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</si>
  <si>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</si>
  <si>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</si>
  <si>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</si>
  <si>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</si>
  <si>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</si>
  <si>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</si>
  <si>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</si>
  <si>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</si>
  <si>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</si>
  <si>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</si>
  <si>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</si>
  <si>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</si>
  <si>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</si>
  <si>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</si>
  <si>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</si>
  <si>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</si>
  <si>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</si>
  <si>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</si>
  <si>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</si>
  <si>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</si>
  <si>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</si>
  <si>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</si>
  <si>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</si>
  <si>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</si>
  <si>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</si>
  <si>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</si>
  <si>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</si>
  <si>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</si>
  <si>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</si>
  <si>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</si>
  <si>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</si>
  <si>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</si>
  <si>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</si>
  <si>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</si>
  <si>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</si>
  <si>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</si>
  <si>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</si>
  <si>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</si>
  <si>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</si>
  <si>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</si>
  <si>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</si>
  <si>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</si>
  <si>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</si>
  <si>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</si>
  <si>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</si>
  <si>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</si>
  <si>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</si>
  <si>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</si>
  <si>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</si>
  <si>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</si>
  <si>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</si>
  <si>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</si>
  <si>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</si>
  <si>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</si>
  <si>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</si>
  <si>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</si>
  <si>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</si>
  <si>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</si>
  <si>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</si>
  <si>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</si>
  <si>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</si>
  <si>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</si>
  <si>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</si>
  <si>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</si>
  <si>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</si>
  <si>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</si>
  <si>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</si>
  <si>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</si>
  <si>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</si>
  <si>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</si>
  <si>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</si>
  <si>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</si>
  <si>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</si>
  <si>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</si>
  <si>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</si>
  <si>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</si>
  <si>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</si>
  <si>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</si>
  <si>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</si>
  <si>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</si>
  <si>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</si>
  <si>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</si>
  <si>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</si>
  <si>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</si>
  <si>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</si>
  <si>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</si>
  <si>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</si>
  <si>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</si>
  <si>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</si>
  <si>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</si>
  <si>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</si>
  <si>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</si>
  <si>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</si>
  <si>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</si>
  <si>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</si>
  <si>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</si>
  <si>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</si>
  <si>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</si>
  <si>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</si>
  <si>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</si>
  <si>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</si>
  <si>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</si>
  <si>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</si>
  <si>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</si>
  <si>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</si>
  <si>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</si>
  <si>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</si>
  <si>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</si>
  <si>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</si>
  <si>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</si>
  <si>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</si>
  <si>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</si>
  <si>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</si>
  <si>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</si>
  <si>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</si>
  <si>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</si>
  <si>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</si>
  <si>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</si>
  <si>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</si>
  <si>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</si>
  <si>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</si>
  <si>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</si>
  <si>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</si>
  <si>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</si>
  <si>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</si>
  <si>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</si>
  <si>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</si>
  <si>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</si>
  <si>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</si>
  <si>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</si>
  <si>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</si>
  <si>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</si>
  <si>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</si>
  <si>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</si>
  <si>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</si>
  <si>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</si>
  <si>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</si>
  <si>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</si>
  <si>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</si>
  <si>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</si>
  <si>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</si>
  <si>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</si>
  <si>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</si>
  <si>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</si>
  <si>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</si>
  <si>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</si>
  <si>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</si>
  <si>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</si>
  <si>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</si>
  <si>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</si>
  <si>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</si>
  <si>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</si>
  <si>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</si>
  <si>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</si>
  <si>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</si>
  <si>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</si>
  <si>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</si>
  <si>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</si>
  <si>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</si>
  <si>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</si>
  <si>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</si>
  <si>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</si>
  <si>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</si>
  <si>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</si>
  <si>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</si>
  <si>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</si>
  <si>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</si>
  <si>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</si>
  <si>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</si>
  <si>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</si>
  <si>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</si>
  <si>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</si>
  <si>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</si>
  <si>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</si>
  <si>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</si>
  <si>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</si>
  <si>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</si>
  <si>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</si>
  <si>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</si>
  <si>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</si>
  <si>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</si>
  <si>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</si>
  <si>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</si>
  <si>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</si>
  <si>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</si>
  <si>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</si>
  <si>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</si>
  <si>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</si>
  <si>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</si>
  <si>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</si>
  <si>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</si>
  <si>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</si>
  <si>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</si>
  <si>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</si>
  <si>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</si>
  <si>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</si>
  <si>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</si>
  <si>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</si>
  <si>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</si>
  <si>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</si>
  <si>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</si>
  <si>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</si>
  <si>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</si>
  <si>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</si>
  <si>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</si>
  <si>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</si>
  <si>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</si>
  <si>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</si>
  <si>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</si>
  <si>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</si>
  <si>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</si>
  <si>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</si>
  <si>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</si>
  <si>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</si>
  <si>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</si>
  <si>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</si>
  <si>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</si>
  <si>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</si>
  <si>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</si>
  <si>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</si>
  <si>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</si>
  <si>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</si>
  <si>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</si>
  <si>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</si>
  <si>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</si>
  <si>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</si>
  <si>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</si>
  <si>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</si>
  <si>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</si>
  <si>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</si>
  <si>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</si>
  <si>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</si>
  <si>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</si>
  <si>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</si>
  <si>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</si>
  <si>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</si>
  <si>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</si>
  <si>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</si>
  <si>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</si>
  <si>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</si>
  <si>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</si>
  <si>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</si>
  <si>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</si>
  <si>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</si>
  <si>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</si>
  <si>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</si>
  <si>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</si>
  <si>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</si>
  <si>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</si>
  <si>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</si>
  <si>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</si>
  <si>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</si>
  <si>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</si>
  <si>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</si>
  <si>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</si>
  <si>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</si>
  <si>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</si>
  <si>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</si>
  <si>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</si>
  <si>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</si>
  <si>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</si>
  <si>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</si>
  <si>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</si>
  <si>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</si>
  <si>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</si>
  <si>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</si>
  <si>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</si>
  <si>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</si>
  <si>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</si>
  <si>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</si>
  <si>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</si>
  <si>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</si>
  <si>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</si>
  <si>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</si>
  <si>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</si>
  <si>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</si>
  <si>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</si>
  <si>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</si>
  <si>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</si>
  <si>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</si>
  <si>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</si>
  <si>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</si>
  <si>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</si>
  <si>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</si>
  <si>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</si>
  <si>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</si>
  <si>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</si>
  <si>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</si>
  <si>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</si>
  <si>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</si>
  <si>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</si>
  <si>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</si>
  <si>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</si>
  <si>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</si>
  <si>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</si>
  <si>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</si>
  <si>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</si>
  <si>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</si>
  <si>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</si>
  <si>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</si>
  <si>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</si>
  <si>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</si>
  <si>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</si>
  <si>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</si>
  <si>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</si>
  <si>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</si>
  <si>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</si>
  <si>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</si>
  <si>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</si>
  <si>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</si>
  <si>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</si>
  <si>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</si>
  <si>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</si>
  <si>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</si>
  <si>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</si>
  <si>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</si>
  <si>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</si>
  <si>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</si>
  <si>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</si>
  <si>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</si>
  <si>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</si>
  <si>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</si>
  <si>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</si>
  <si>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</si>
  <si>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</si>
  <si>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</si>
  <si>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</si>
  <si>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</si>
  <si>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</si>
  <si>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</si>
  <si>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</si>
  <si>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</si>
  <si>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</si>
  <si>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</si>
  <si>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</si>
  <si>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</si>
  <si>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</si>
  <si>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</si>
  <si>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</si>
  <si>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</si>
  <si>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</si>
  <si>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</si>
  <si>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</si>
  <si>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</si>
  <si>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</si>
  <si>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</si>
  <si>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</si>
  <si>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</si>
  <si>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</si>
  <si>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</si>
  <si>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</si>
  <si>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</si>
  <si>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</si>
  <si>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</si>
  <si>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</si>
  <si>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</si>
  <si>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</si>
  <si>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</si>
  <si>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</si>
  <si>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</si>
  <si>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</si>
  <si>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</si>
  <si>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</si>
  <si>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</si>
  <si>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</si>
  <si>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</si>
  <si>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</si>
  <si>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</si>
  <si>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</si>
  <si>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</si>
  <si>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</si>
  <si>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</si>
  <si>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</si>
  <si>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</si>
  <si>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</si>
  <si>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</si>
  <si>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</si>
  <si>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</si>
  <si>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</si>
  <si>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</si>
  <si>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</si>
  <si>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</si>
  <si>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</si>
  <si>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</si>
  <si>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</si>
  <si>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</si>
  <si>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</si>
  <si>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</si>
  <si>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</si>
  <si>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</si>
  <si>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</si>
  <si>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</si>
  <si>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</si>
  <si>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</si>
  <si>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</si>
  <si>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</si>
  <si>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</si>
  <si>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</si>
  <si>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</si>
  <si>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</si>
  <si>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</si>
  <si>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</si>
  <si>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</si>
  <si>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</si>
  <si>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</si>
  <si>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</si>
  <si>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</si>
  <si>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</si>
  <si>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</si>
  <si>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</si>
  <si>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</si>
  <si>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</si>
  <si>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</si>
  <si>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</si>
  <si>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</si>
  <si>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</si>
  <si>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</si>
  <si>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</si>
  <si>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</si>
  <si>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</si>
  <si>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</si>
  <si>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</si>
  <si>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</si>
  <si>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</si>
  <si>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</si>
  <si>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</si>
  <si>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</si>
  <si>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</si>
  <si>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</si>
  <si>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</si>
  <si>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</si>
  <si>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</si>
  <si>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</si>
  <si>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</si>
  <si>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</si>
  <si>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</si>
  <si>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</si>
  <si>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</si>
  <si>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</si>
  <si>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</si>
  <si>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</si>
  <si>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</si>
  <si>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</si>
  <si>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</si>
  <si>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</si>
  <si>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</si>
  <si>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</si>
  <si>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</si>
  <si>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</si>
  <si>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</si>
  <si>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</si>
  <si>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</si>
  <si>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</si>
  <si>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</si>
  <si>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</si>
  <si>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</si>
  <si>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</si>
  <si>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</si>
  <si>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</si>
  <si>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</si>
  <si>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</si>
  <si>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</si>
  <si>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</si>
  <si>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</si>
  <si>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</si>
  <si>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</si>
  <si>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</si>
  <si>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</si>
  <si>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</si>
  <si>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</si>
  <si>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</si>
  <si>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</si>
  <si>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</si>
  <si>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</si>
  <si>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</si>
  <si>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</si>
  <si>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</si>
  <si>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</si>
  <si>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</si>
  <si>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</si>
  <si>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</si>
  <si>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</si>
  <si>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</si>
  <si>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</si>
  <si>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</si>
  <si>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</si>
  <si>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</si>
  <si>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</si>
  <si>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</si>
  <si>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</si>
  <si>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</si>
  <si>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</si>
  <si>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</si>
  <si>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</si>
  <si>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</si>
  <si>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</si>
  <si>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</si>
  <si>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</si>
  <si>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</si>
  <si>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</si>
  <si>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</si>
  <si>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</si>
  <si>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</si>
  <si>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</si>
  <si>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</si>
  <si>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</si>
  <si>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</si>
  <si>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</si>
  <si>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</si>
  <si>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</si>
  <si>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</si>
  <si>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</si>
  <si>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</si>
  <si>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</si>
  <si>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</si>
  <si>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</si>
  <si>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</si>
  <si>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</si>
  <si>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</si>
  <si>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</si>
  <si>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</si>
  <si>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</si>
  <si>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</si>
  <si>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</si>
  <si>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</si>
  <si>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</si>
  <si>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</si>
  <si>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</si>
  <si>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</si>
  <si>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</si>
  <si>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</si>
  <si>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</si>
  <si>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</si>
  <si>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</si>
  <si>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</si>
  <si>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</si>
  <si>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</si>
  <si>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</si>
  <si>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</si>
  <si>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</si>
  <si>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</si>
  <si>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</si>
  <si>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</si>
  <si>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</si>
  <si>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</si>
  <si>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</si>
  <si>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</si>
  <si>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</si>
  <si>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</si>
  <si>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</si>
  <si>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</si>
  <si>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</si>
  <si>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</si>
  <si>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</si>
  <si>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</si>
  <si>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</si>
  <si>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</si>
  <si>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</si>
  <si>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</si>
  <si>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</si>
  <si>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</si>
  <si>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</si>
  <si>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</si>
  <si>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</si>
  <si>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</si>
  <si>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</si>
  <si>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</si>
  <si>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</si>
  <si>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</si>
  <si>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</si>
  <si>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</si>
  <si>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</si>
  <si>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</si>
  <si>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</si>
  <si>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</si>
  <si>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</si>
  <si>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</si>
  <si>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</si>
  <si>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</si>
  <si>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</si>
  <si>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</si>
  <si>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</si>
  <si>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</si>
  <si>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</si>
  <si>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</si>
  <si>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</si>
  <si>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</si>
  <si>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</si>
  <si>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</si>
  <si>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</si>
  <si>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</si>
  <si>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</si>
  <si>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</si>
  <si>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</si>
  <si>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</si>
  <si>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</si>
  <si>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</si>
  <si>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</si>
  <si>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</si>
  <si>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</si>
  <si>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</si>
  <si>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</si>
  <si>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</si>
  <si>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</si>
  <si>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</si>
  <si>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</si>
  <si>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</si>
  <si>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</si>
  <si>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</si>
  <si>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</si>
  <si>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</si>
  <si>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</si>
  <si>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</si>
  <si>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</si>
  <si>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</si>
  <si>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</si>
  <si>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</si>
  <si>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</si>
  <si>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</si>
  <si>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</si>
  <si>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</si>
  <si>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</si>
  <si>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</si>
  <si>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</si>
  <si>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</si>
  <si>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</si>
  <si>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</si>
  <si>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</si>
  <si>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</si>
  <si>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</si>
  <si>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</si>
  <si>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</si>
  <si>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</si>
  <si>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</si>
  <si>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</si>
  <si>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</si>
  <si>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</si>
  <si>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</si>
  <si>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</si>
  <si>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</si>
  <si>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</si>
  <si>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</si>
  <si>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</si>
  <si>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</si>
  <si>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</si>
  <si>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</si>
  <si>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</si>
  <si>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</si>
  <si>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</si>
  <si>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</si>
  <si>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</si>
  <si>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</si>
  <si>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</si>
  <si>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</si>
  <si>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</si>
  <si>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</si>
  <si>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</si>
  <si>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</si>
  <si>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</si>
  <si>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</si>
  <si>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</si>
  <si>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</si>
  <si>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</si>
  <si>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</si>
  <si>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</si>
  <si>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</si>
  <si>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</si>
  <si>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</si>
  <si>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</si>
  <si>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</si>
  <si>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</si>
  <si>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</si>
  <si>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</si>
  <si>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</si>
  <si>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</si>
  <si>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</si>
  <si>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</si>
  <si>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</si>
  <si>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</si>
  <si>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</si>
  <si>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</si>
  <si>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</si>
  <si>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</si>
  <si>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</si>
  <si>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</si>
  <si>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</si>
  <si>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</si>
  <si>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</si>
  <si>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</si>
  <si>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</si>
  <si>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</si>
  <si>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</si>
  <si>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</si>
  <si>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</si>
  <si>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</si>
  <si>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</si>
  <si>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</si>
  <si>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</si>
  <si>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</si>
  <si>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</si>
  <si>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</si>
  <si>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</si>
  <si>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</si>
  <si>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</si>
  <si>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</si>
  <si>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</si>
  <si>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</si>
  <si>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</si>
  <si>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</si>
  <si>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</si>
  <si>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</si>
  <si>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</si>
  <si>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</si>
  <si>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</si>
  <si>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</si>
  <si>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</si>
  <si>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</si>
  <si>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</si>
  <si>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</si>
  <si>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</si>
  <si>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</si>
  <si>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</si>
  <si>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</si>
  <si>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</si>
  <si>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</si>
  <si>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</si>
  <si>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</si>
  <si>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</si>
  <si>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</si>
  <si>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</si>
  <si>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</si>
  <si>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</si>
  <si>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</si>
  <si>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</si>
  <si>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</si>
  <si>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</si>
  <si>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</si>
  <si>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</si>
  <si>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</si>
  <si>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</si>
  <si>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</si>
  <si>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</si>
  <si>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</si>
  <si>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</si>
  <si>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</si>
  <si>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</si>
  <si>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</si>
  <si>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</si>
  <si>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</si>
  <si>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</si>
  <si>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</si>
  <si>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</si>
  <si>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</si>
  <si>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</si>
  <si>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</si>
  <si>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</si>
  <si>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</si>
  <si>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</si>
  <si>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</si>
  <si>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</si>
  <si>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</si>
  <si>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</si>
  <si>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</si>
  <si>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</si>
  <si>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</si>
  <si>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</si>
  <si>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</si>
  <si>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</si>
  <si>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</si>
  <si>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</si>
  <si>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</si>
  <si>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</si>
  <si>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</si>
  <si>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</si>
  <si>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</si>
  <si>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</si>
  <si>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</si>
  <si>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</si>
  <si>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</si>
  <si>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</si>
  <si>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</si>
  <si>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</si>
  <si>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</si>
  <si>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</si>
  <si>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</si>
  <si>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</si>
  <si>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</si>
  <si>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</si>
  <si>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</si>
  <si>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</si>
  <si>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</si>
  <si>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</si>
  <si>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</si>
  <si>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</si>
  <si>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</si>
  <si>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</si>
  <si>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</si>
  <si>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</si>
  <si>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</si>
  <si>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</si>
  <si>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</si>
  <si>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</si>
  <si>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</si>
  <si>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</si>
  <si>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</si>
  <si>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</si>
  <si>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</si>
  <si>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</si>
  <si>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</si>
  <si>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</si>
  <si>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</si>
  <si>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</si>
  <si>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</si>
  <si>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</si>
  <si>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</si>
  <si>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</si>
  <si>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</si>
  <si>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</si>
  <si>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</si>
  <si>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</si>
  <si>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</si>
  <si>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</si>
  <si>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</si>
  <si>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</si>
  <si>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</si>
  <si>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</si>
  <si>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</si>
  <si>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</si>
  <si>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</si>
  <si>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</si>
  <si>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</si>
  <si>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</si>
  <si>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</si>
  <si>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</si>
  <si>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</si>
  <si>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</si>
  <si>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</si>
  <si>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</si>
  <si>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</si>
  <si>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</si>
  <si>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</si>
  <si>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</si>
  <si>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</si>
  <si>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</si>
  <si>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</si>
  <si>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</si>
  <si>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</si>
  <si>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</si>
  <si>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</si>
  <si>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</si>
  <si>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</si>
  <si>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</si>
  <si>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</si>
  <si>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</si>
  <si>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</si>
  <si>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</si>
  <si>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</si>
  <si>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</si>
  <si>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</si>
  <si>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</si>
  <si>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</si>
  <si>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</si>
  <si>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</si>
  <si>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</si>
  <si>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</si>
  <si>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</si>
  <si>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</si>
  <si>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</si>
  <si>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</si>
  <si>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</si>
  <si>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</si>
  <si>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</si>
  <si>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</si>
  <si>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</si>
  <si>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</si>
  <si>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</si>
  <si>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</si>
  <si>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</si>
  <si>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</si>
  <si>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</si>
  <si>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</si>
  <si>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</si>
  <si>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</si>
  <si>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</si>
  <si>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</si>
  <si>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</si>
  <si>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</si>
  <si>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</si>
  <si>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</si>
  <si>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</si>
  <si>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</si>
  <si>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</si>
  <si>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</si>
  <si>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</si>
  <si>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</si>
  <si>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</si>
  <si>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</si>
  <si>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</si>
  <si>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</si>
  <si>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</si>
  <si>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</si>
  <si>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</si>
  <si>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</si>
  <si>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</si>
  <si>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</si>
  <si>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</si>
  <si>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</si>
  <si>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</si>
  <si>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</si>
  <si>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</si>
  <si>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</si>
  <si>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</si>
  <si>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</si>
  <si>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</si>
  <si>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</si>
  <si>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</si>
  <si>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</si>
  <si>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</si>
  <si>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</si>
  <si>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</si>
  <si>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</si>
  <si>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</si>
  <si>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</si>
  <si>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</si>
  <si>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</si>
  <si>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</si>
  <si>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</si>
  <si>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</si>
  <si>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</si>
  <si>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</si>
  <si>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</si>
  <si>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</si>
  <si>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</si>
  <si>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</si>
  <si>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</si>
  <si>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</si>
  <si>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</si>
  <si>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</si>
  <si>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</si>
  <si>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</si>
  <si>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</si>
  <si>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</si>
  <si>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</si>
  <si>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</si>
  <si>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</si>
  <si>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</si>
  <si>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</si>
  <si>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</si>
  <si>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</si>
  <si>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</si>
  <si>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</si>
  <si>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</si>
  <si>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</si>
  <si>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</si>
  <si>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</si>
  <si>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</si>
  <si>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</si>
  <si>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</si>
  <si>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</si>
  <si>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</si>
  <si>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</si>
  <si>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</si>
  <si>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</si>
  <si>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</si>
  <si>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</si>
  <si>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</si>
  <si>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</si>
  <si>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</si>
  <si>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</si>
  <si>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</si>
  <si>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</si>
  <si>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</si>
  <si>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</si>
  <si>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</si>
  <si>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</si>
  <si>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</si>
  <si>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</si>
  <si>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</si>
  <si>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</si>
  <si>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</si>
  <si>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</si>
  <si>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</si>
  <si>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</si>
  <si>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</si>
  <si>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</si>
  <si>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</si>
  <si>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</si>
  <si>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</si>
  <si>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</si>
  <si>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</si>
  <si>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</si>
  <si>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</si>
  <si>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</si>
  <si>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</si>
  <si>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</si>
  <si>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</si>
  <si>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</si>
  <si>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</si>
  <si>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</si>
  <si>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</si>
  <si>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</si>
  <si>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</si>
  <si>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</si>
  <si>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</si>
  <si>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</si>
  <si>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</si>
  <si>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</si>
  <si>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</si>
  <si>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</si>
  <si>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</si>
  <si>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</si>
  <si>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</si>
  <si>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</si>
  <si>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</si>
  <si>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</si>
  <si>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</si>
  <si>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</si>
  <si>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</si>
  <si>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</si>
  <si>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</si>
  <si>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</si>
  <si>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</si>
  <si>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</si>
  <si>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</si>
  <si>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</si>
  <si>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</si>
  <si>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</si>
  <si>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</si>
  <si>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</si>
  <si>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</si>
  <si>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</si>
  <si>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</si>
  <si>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</si>
  <si>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</si>
  <si>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</si>
  <si>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</si>
  <si>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</si>
  <si>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</si>
  <si>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</si>
  <si>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</si>
  <si>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</si>
  <si>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</si>
  <si>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</si>
  <si>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</si>
  <si>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</si>
  <si>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</si>
  <si>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</si>
  <si>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</si>
  <si>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</si>
  <si>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</si>
  <si>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</si>
  <si>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</si>
  <si>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</si>
  <si>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</si>
  <si>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</si>
  <si>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</si>
  <si>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</si>
  <si>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</si>
  <si>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</si>
  <si>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</si>
  <si>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</si>
  <si>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</si>
  <si>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</si>
  <si>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</si>
  <si>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</si>
  <si>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</si>
  <si>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</si>
  <si>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</si>
  <si>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</si>
  <si>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</si>
  <si>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</si>
  <si>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</si>
  <si>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</si>
  <si>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</si>
  <si>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</si>
  <si>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</si>
  <si>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</si>
  <si>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</si>
  <si>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</si>
  <si>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</si>
  <si>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</si>
  <si>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</si>
  <si>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</si>
  <si>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</si>
  <si>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</si>
  <si>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</si>
  <si>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</si>
  <si>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</si>
  <si>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</si>
  <si>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</si>
  <si>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</si>
  <si>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</si>
  <si>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</si>
  <si>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</si>
  <si>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</si>
  <si>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</si>
  <si>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</si>
  <si>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</si>
  <si>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</si>
  <si>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</si>
  <si>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</si>
  <si>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</si>
  <si>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</si>
  <si>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</si>
  <si>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</si>
  <si>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</si>
  <si>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</si>
  <si>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</si>
  <si>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</si>
  <si>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</si>
  <si>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</si>
  <si>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</si>
  <si>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</si>
  <si>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</si>
  <si>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</si>
  <si>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</si>
  <si>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</si>
  <si>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</si>
  <si>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</si>
  <si>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</si>
  <si>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</si>
  <si>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</si>
  <si>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</si>
  <si>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</si>
  <si>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</si>
  <si>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</si>
  <si>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</si>
  <si>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</si>
  <si>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</si>
  <si>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</si>
  <si>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</si>
  <si>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</si>
  <si>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</si>
  <si>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</si>
  <si>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</si>
  <si>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</si>
  <si>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</si>
  <si>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</si>
  <si>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</si>
  <si>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</si>
  <si>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</si>
  <si>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</si>
  <si>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</si>
  <si>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</si>
  <si>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</si>
  <si>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</si>
  <si>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</si>
  <si>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</si>
  <si>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</si>
  <si>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</si>
  <si>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</si>
  <si>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</si>
  <si>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</si>
  <si>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</si>
  <si>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</si>
  <si>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</si>
  <si>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</si>
  <si>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</si>
  <si>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</si>
  <si>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</si>
  <si>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</si>
  <si>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</si>
  <si>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</si>
  <si>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</si>
  <si>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</si>
  <si>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</si>
  <si>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</si>
  <si>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</si>
  <si>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</si>
  <si>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</si>
  <si>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</si>
  <si>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</si>
  <si>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</si>
  <si>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</si>
  <si>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</si>
  <si>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</si>
  <si>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</si>
  <si>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</si>
  <si>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</si>
  <si>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</si>
  <si>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</si>
  <si>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</si>
  <si>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</si>
  <si>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</si>
  <si>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</si>
  <si>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</si>
  <si>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</si>
  <si>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</si>
  <si>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</si>
  <si>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</si>
  <si>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</si>
  <si>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</si>
  <si>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</si>
  <si>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</si>
  <si>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</si>
  <si>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</si>
  <si>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</si>
  <si>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</si>
  <si>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</si>
  <si>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</si>
  <si>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</si>
  <si>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</si>
  <si>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</si>
  <si>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</si>
  <si>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</si>
  <si>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</si>
  <si>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</si>
  <si>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</si>
  <si>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</si>
  <si>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</si>
  <si>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</si>
  <si>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</si>
  <si>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</si>
  <si>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</si>
  <si>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</si>
  <si>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</si>
  <si>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</si>
  <si>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</si>
  <si>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</si>
  <si>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</si>
  <si>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</si>
  <si>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</si>
  <si>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</si>
  <si>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</si>
  <si>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</si>
  <si>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</si>
  <si>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</si>
  <si>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</si>
  <si>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</si>
  <si>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</si>
  <si>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</si>
  <si>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</si>
  <si>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</si>
  <si>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</si>
  <si>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</si>
  <si>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</si>
  <si>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</si>
  <si>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</si>
  <si>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</si>
  <si>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</si>
  <si>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</si>
  <si>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</si>
  <si>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</si>
  <si>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</si>
  <si>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</si>
  <si>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</si>
  <si>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</si>
  <si>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</si>
  <si>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</si>
  <si>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</si>
  <si>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</si>
  <si>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</si>
  <si>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</si>
  <si>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</si>
  <si>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</si>
  <si>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</si>
  <si>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</si>
  <si>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</si>
  <si>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</si>
  <si>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</si>
  <si>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</si>
  <si>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</si>
  <si>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</si>
  <si>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</si>
  <si>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</si>
  <si>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</si>
  <si>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</si>
  <si>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</si>
  <si>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</si>
  <si>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</si>
  <si>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</si>
  <si>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</si>
  <si>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</si>
  <si>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</si>
  <si>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</si>
  <si>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</si>
  <si>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</si>
  <si>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</si>
  <si>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</si>
  <si>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</si>
  <si>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</si>
  <si>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</si>
  <si>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</si>
  <si>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</si>
  <si>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</si>
  <si>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</si>
  <si>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</si>
  <si>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</si>
  <si>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</si>
  <si>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</si>
  <si>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</si>
  <si>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</si>
  <si>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</si>
  <si>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</si>
  <si>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</si>
  <si>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</si>
  <si>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</si>
  <si>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</si>
  <si>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</si>
  <si>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</si>
  <si>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</si>
  <si>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</si>
  <si>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</si>
  <si>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</si>
  <si>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</si>
  <si>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</si>
  <si>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</si>
  <si>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</si>
  <si>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</si>
  <si>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</si>
  <si>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</si>
  <si>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</si>
  <si>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</si>
  <si>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</si>
  <si>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</si>
  <si>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</si>
  <si>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</si>
  <si>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</si>
  <si>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</si>
  <si>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</si>
  <si>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</si>
  <si>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</si>
  <si>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</si>
  <si>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</si>
  <si>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</si>
  <si>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</si>
  <si>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</si>
  <si>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</si>
  <si>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</si>
  <si>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</si>
  <si>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</si>
  <si>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</si>
  <si>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</si>
  <si>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</si>
  <si>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</si>
  <si>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</si>
  <si>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</si>
  <si>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</si>
  <si>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</si>
  <si>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</si>
  <si>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</si>
  <si>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</si>
  <si>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</si>
  <si>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</si>
  <si>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</si>
  <si>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</si>
  <si>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</si>
  <si>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</si>
  <si>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</si>
  <si>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</si>
  <si>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</si>
  <si>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</si>
  <si>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</si>
  <si>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</si>
  <si>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</si>
  <si>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</si>
  <si>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</si>
  <si>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</si>
  <si>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</si>
  <si>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</si>
  <si>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</si>
  <si>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</si>
  <si>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</si>
  <si>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</si>
  <si>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</si>
  <si>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</si>
  <si>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</si>
  <si>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</si>
  <si>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</si>
  <si>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</si>
  <si>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</si>
  <si>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</si>
  <si>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</si>
  <si>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</si>
  <si>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</si>
  <si>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</si>
  <si>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</si>
  <si>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</si>
  <si>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</si>
  <si>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</si>
  <si>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</si>
  <si>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</si>
  <si>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</si>
  <si>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</si>
  <si>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</si>
  <si>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</si>
  <si>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</si>
  <si>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</si>
  <si>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</si>
  <si>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</si>
  <si>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</si>
  <si>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</si>
  <si>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</si>
  <si>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</si>
  <si>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</si>
  <si>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</si>
  <si>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</si>
  <si>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</si>
  <si>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</si>
  <si>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</si>
  <si>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</si>
  <si>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</si>
  <si>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</si>
  <si>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</si>
  <si>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</si>
  <si>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</si>
  <si>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</si>
  <si>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</si>
  <si>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</si>
  <si>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</si>
  <si>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</si>
  <si>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</si>
  <si>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</si>
  <si>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</si>
  <si>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</si>
  <si>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</si>
  <si>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</si>
  <si>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</si>
  <si>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</si>
  <si>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</si>
  <si>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</si>
  <si>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</si>
  <si>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</si>
  <si>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</si>
  <si>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</si>
  <si>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</si>
  <si>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</si>
  <si>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</si>
  <si>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</si>
  <si>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</si>
  <si>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</si>
  <si>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</si>
  <si>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</si>
  <si>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</si>
  <si>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</si>
  <si>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</si>
  <si>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</si>
  <si>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</si>
  <si>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</si>
  <si>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</si>
  <si>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</si>
  <si>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</si>
  <si>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</si>
  <si>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</si>
  <si>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</si>
  <si>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</si>
  <si>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</si>
  <si>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</si>
  <si>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</si>
  <si>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</si>
  <si>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</si>
  <si>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</si>
  <si>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</si>
  <si>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</si>
  <si>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</si>
  <si>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</si>
  <si>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</si>
  <si>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</si>
  <si>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</si>
  <si>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</si>
  <si>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</si>
  <si>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</si>
  <si>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</si>
  <si>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</si>
  <si>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</si>
  <si>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</si>
  <si>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</si>
  <si>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</si>
  <si>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</si>
  <si>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</si>
  <si>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</si>
  <si>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</si>
  <si>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</si>
  <si>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</si>
  <si>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</si>
  <si>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</si>
  <si>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</si>
  <si>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</si>
  <si>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</si>
  <si>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</si>
  <si>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</si>
  <si>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</si>
  <si>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</si>
  <si>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</si>
  <si>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</si>
  <si>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</si>
  <si>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</si>
  <si>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</si>
  <si>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</si>
  <si>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</si>
  <si>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</si>
  <si>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</si>
  <si>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</si>
  <si>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</si>
  <si>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</si>
  <si>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</si>
  <si>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</si>
  <si>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</si>
  <si>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</si>
  <si>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</si>
  <si>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</si>
  <si>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</si>
  <si>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</si>
  <si>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</si>
  <si>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</si>
  <si>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</si>
  <si>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</si>
  <si>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</si>
  <si>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</si>
  <si>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</si>
  <si>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</si>
  <si>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</si>
  <si>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</si>
  <si>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</si>
  <si>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</si>
  <si>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</si>
  <si>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</si>
  <si>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</si>
  <si>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</si>
  <si>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</si>
  <si>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</si>
  <si>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</si>
  <si>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</si>
  <si>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</si>
  <si>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</si>
  <si>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</si>
  <si>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</si>
  <si>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</si>
  <si>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</si>
  <si>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</si>
  <si>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</si>
  <si>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</si>
  <si>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</si>
  <si>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</si>
  <si>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</si>
  <si>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</si>
  <si>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</si>
  <si>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</si>
  <si>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</si>
  <si>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</si>
  <si>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</si>
  <si>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</si>
  <si>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</si>
  <si>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</si>
  <si>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</si>
  <si>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</si>
  <si>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</si>
  <si>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</si>
  <si>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</si>
  <si>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</si>
  <si>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</si>
  <si>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</si>
  <si>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</si>
  <si>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</si>
  <si>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</si>
  <si>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</si>
  <si>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</si>
  <si>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</si>
  <si>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</si>
  <si>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</si>
  <si>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</si>
  <si>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</si>
  <si>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</si>
  <si>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</si>
  <si>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</si>
  <si>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</si>
  <si>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</si>
  <si>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</si>
  <si>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</si>
  <si>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</si>
  <si>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</si>
  <si>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</si>
  <si>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</si>
  <si>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</si>
  <si>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</si>
  <si>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</si>
  <si>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</si>
  <si>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</si>
  <si>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</si>
  <si>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</si>
  <si>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</si>
  <si>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</si>
  <si>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</si>
  <si>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</si>
  <si>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</si>
  <si>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</si>
  <si>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</si>
  <si>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</si>
  <si>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</si>
  <si>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</si>
  <si>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</si>
  <si>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</si>
  <si>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</si>
  <si>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</si>
  <si>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</si>
  <si>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</si>
  <si>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</si>
  <si>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</si>
  <si>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</si>
  <si>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</si>
  <si>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</si>
  <si>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</si>
  <si>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</si>
  <si>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</si>
  <si>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</si>
  <si>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</si>
  <si>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</si>
  <si>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</si>
  <si>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</si>
  <si>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</si>
  <si>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</si>
  <si>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</si>
  <si>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</si>
  <si>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</si>
  <si>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</si>
  <si>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</si>
  <si>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</si>
  <si>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</si>
  <si>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</si>
  <si>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</si>
  <si>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</si>
  <si>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</si>
  <si>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</si>
  <si>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</si>
  <si>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</si>
  <si>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</si>
  <si>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</si>
  <si>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</si>
  <si>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</si>
  <si>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</si>
  <si>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</si>
  <si>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</si>
  <si>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</si>
  <si>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</si>
  <si>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</si>
  <si>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</si>
  <si>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</si>
  <si>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</si>
  <si>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</si>
  <si>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</si>
  <si>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</si>
  <si>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</si>
  <si>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</si>
  <si>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</si>
  <si>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</si>
  <si>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</si>
  <si>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</si>
  <si>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</si>
  <si>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</si>
  <si>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</si>
  <si>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</si>
  <si>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</si>
  <si>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</si>
  <si>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</si>
  <si>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</si>
  <si>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</si>
  <si>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</si>
  <si>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</si>
  <si>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</si>
  <si>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</si>
  <si>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</si>
  <si>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</si>
  <si>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</si>
  <si>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</si>
  <si>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</si>
  <si>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</si>
  <si>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</si>
  <si>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</si>
  <si>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</si>
  <si>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</si>
  <si>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</si>
  <si>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</si>
  <si>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</si>
  <si>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</si>
  <si>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</si>
  <si>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</si>
  <si>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</si>
  <si>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</si>
  <si>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</si>
  <si>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</si>
  <si>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</si>
  <si>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</si>
  <si>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</si>
  <si>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</si>
  <si>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</si>
  <si>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</si>
  <si>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</si>
  <si>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</si>
  <si>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</si>
  <si>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</si>
  <si>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</si>
  <si>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</si>
  <si>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</si>
  <si>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</si>
  <si>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</si>
  <si>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</si>
  <si>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</si>
  <si>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</si>
  <si>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</si>
  <si>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</si>
  <si>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</si>
  <si>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</si>
  <si>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</si>
  <si>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</si>
  <si>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</si>
  <si>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</si>
  <si>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</si>
  <si>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</si>
  <si>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</si>
  <si>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</si>
  <si>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</si>
  <si>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</si>
  <si>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</si>
  <si>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</si>
  <si>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</si>
  <si>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</si>
  <si>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</si>
  <si>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</si>
  <si>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</si>
  <si>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</si>
  <si>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</si>
  <si>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</si>
  <si>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</si>
  <si>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</si>
  <si>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</si>
  <si>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</si>
  <si>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</si>
  <si>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</si>
  <si>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</si>
  <si>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</si>
  <si>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</si>
  <si>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</si>
  <si>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</si>
  <si>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</si>
  <si>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</si>
  <si>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</si>
  <si>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</si>
  <si>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</si>
  <si>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</si>
  <si>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</si>
  <si>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</si>
  <si>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</si>
  <si>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</si>
  <si>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</si>
  <si>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</si>
  <si>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</si>
  <si>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</si>
  <si>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</si>
  <si>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</si>
  <si>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</si>
  <si>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</si>
  <si>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</si>
  <si>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</si>
  <si>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</si>
  <si>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</si>
  <si>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</si>
  <si>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</si>
  <si>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</si>
  <si>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</si>
  <si>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</si>
  <si>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</si>
  <si>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</si>
  <si>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</si>
  <si>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</si>
  <si>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</si>
  <si>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</si>
  <si>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</si>
  <si>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</si>
  <si>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</si>
  <si>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</si>
  <si>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</si>
  <si>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</si>
  <si>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</si>
  <si>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</si>
  <si>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</si>
  <si>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</si>
  <si>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</si>
  <si>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</si>
  <si>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</si>
  <si>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</si>
  <si>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</si>
  <si>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</si>
  <si>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</si>
  <si>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</si>
  <si>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</si>
  <si>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</si>
  <si>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</si>
  <si>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</si>
  <si>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</si>
  <si>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</si>
  <si>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</si>
  <si>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</si>
  <si>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</si>
  <si>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</si>
  <si>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</si>
  <si>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</si>
  <si>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</si>
  <si>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</si>
  <si>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</si>
  <si>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</si>
  <si>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</si>
  <si>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</si>
  <si>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</si>
  <si>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</si>
  <si>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</si>
  <si>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</si>
  <si>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</si>
  <si>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</si>
  <si>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</si>
  <si>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</si>
  <si>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</si>
  <si>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</si>
  <si>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</si>
  <si>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</si>
  <si>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</si>
  <si>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</si>
  <si>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</si>
  <si>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</si>
  <si>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</si>
  <si>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</si>
  <si>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</si>
  <si>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</si>
  <si>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</si>
  <si>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</si>
  <si>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</si>
  <si>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</si>
  <si>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</si>
  <si>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</si>
  <si>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</si>
  <si>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</si>
  <si>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</si>
  <si>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</si>
  <si>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</si>
  <si>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</si>
  <si>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</si>
  <si>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</si>
  <si>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</si>
  <si>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</si>
  <si>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</si>
  <si>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</si>
  <si>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</si>
  <si>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</si>
  <si>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</si>
  <si>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</si>
  <si>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</si>
  <si>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</si>
  <si>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</si>
  <si>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</si>
  <si>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</si>
  <si>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</si>
  <si>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</si>
  <si>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</si>
  <si>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</si>
  <si>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</si>
  <si>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</si>
  <si>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</si>
  <si>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</si>
  <si>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</si>
  <si>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</si>
  <si>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</si>
  <si>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</si>
  <si>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</si>
  <si>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</si>
  <si>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</si>
  <si>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</si>
  <si>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</si>
  <si>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</si>
  <si>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</si>
  <si>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</si>
  <si>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</si>
  <si>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</si>
  <si>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</si>
  <si>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</si>
  <si>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</si>
  <si>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</si>
  <si>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</si>
  <si>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</si>
  <si>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</si>
  <si>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</si>
  <si>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</si>
  <si>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</si>
  <si>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</si>
  <si>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</si>
  <si>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</si>
  <si>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</si>
  <si>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</si>
  <si>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</si>
  <si>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</si>
  <si>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</si>
  <si>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</si>
  <si>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</si>
  <si>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</si>
  <si>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</si>
  <si>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</si>
  <si>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</si>
  <si>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</si>
  <si>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</si>
  <si>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</si>
  <si>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</si>
  <si>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</si>
  <si>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</si>
  <si>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</si>
  <si>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</si>
  <si>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</si>
  <si>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</si>
  <si>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</si>
  <si>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</si>
  <si>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</si>
  <si>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</si>
  <si>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</si>
  <si>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</si>
  <si>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</si>
  <si>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</si>
  <si>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</si>
  <si>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</si>
  <si>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</si>
  <si>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</si>
  <si>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</si>
  <si>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</si>
  <si>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</si>
  <si>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</si>
  <si>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</si>
  <si>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</si>
  <si>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</si>
  <si>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</si>
  <si>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</si>
  <si>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</si>
  <si>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</si>
  <si>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</si>
  <si>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</si>
  <si>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</si>
  <si>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</si>
  <si>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</si>
  <si>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</si>
  <si>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</si>
  <si>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</si>
  <si>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</si>
  <si>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</si>
  <si>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</si>
  <si>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</si>
  <si>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</si>
  <si>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</si>
  <si>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</si>
  <si>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</si>
  <si>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</si>
  <si>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</si>
  <si>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</si>
  <si>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</si>
  <si>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</si>
  <si>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</si>
  <si>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</si>
  <si>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</si>
  <si>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</si>
  <si>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</si>
  <si>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</si>
  <si>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</si>
  <si>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</si>
  <si>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</si>
  <si>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</si>
  <si>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</si>
  <si>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</si>
  <si>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</si>
  <si>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</si>
  <si>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</si>
  <si>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</si>
  <si>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</si>
  <si>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</si>
  <si>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</si>
  <si>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</si>
  <si>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</si>
  <si>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</si>
  <si>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</si>
  <si>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</si>
  <si>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</si>
  <si>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</si>
  <si>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</si>
  <si>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</si>
  <si>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</si>
  <si>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</si>
  <si>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</si>
  <si>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</si>
  <si>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</si>
  <si>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</si>
  <si>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</si>
  <si>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</si>
  <si>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</si>
  <si>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</si>
  <si>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</si>
  <si>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</si>
  <si>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</si>
  <si>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</si>
  <si>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</si>
  <si>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</si>
  <si>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</si>
  <si>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</si>
  <si>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</si>
  <si>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</si>
  <si>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</si>
  <si>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</si>
  <si>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</si>
  <si>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</si>
  <si>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</si>
  <si>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</si>
  <si>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</si>
  <si>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</si>
  <si>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</si>
  <si>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</si>
  <si>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</si>
  <si>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</si>
  <si>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</si>
  <si>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</si>
  <si>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</si>
  <si>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</si>
  <si>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</si>
  <si>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</si>
  <si>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</si>
  <si>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</si>
  <si>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</si>
  <si>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</si>
  <si>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</si>
  <si>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</si>
  <si>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</si>
  <si>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</si>
  <si>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</si>
  <si>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</si>
  <si>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</si>
  <si>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</si>
  <si>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</si>
  <si>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</si>
  <si>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</si>
  <si>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</si>
  <si>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</si>
  <si>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</si>
  <si>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</si>
  <si>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</si>
  <si>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</si>
  <si>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</si>
  <si>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</si>
  <si>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</si>
  <si>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</si>
  <si>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</si>
  <si>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</si>
  <si>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</si>
  <si>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</si>
  <si>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</si>
  <si>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</si>
  <si>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</si>
  <si>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</si>
  <si>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</si>
  <si>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</si>
  <si>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</si>
  <si>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</si>
  <si>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</si>
  <si>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</si>
  <si>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</si>
  <si>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</si>
  <si>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</si>
  <si>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</si>
  <si>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</si>
  <si>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</si>
  <si>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</si>
  <si>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</si>
  <si>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</si>
  <si>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</si>
  <si>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</si>
  <si>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</si>
  <si>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</si>
  <si>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</si>
  <si>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</si>
  <si>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</si>
  <si>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</si>
  <si>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</si>
  <si>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</si>
  <si>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</si>
  <si>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</si>
  <si>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</si>
  <si>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</si>
  <si>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</si>
  <si>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</si>
  <si>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</si>
  <si>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</si>
  <si>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</si>
  <si>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</si>
  <si>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</si>
  <si>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</si>
  <si>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</si>
  <si>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</si>
  <si>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</si>
  <si>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</si>
  <si>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</si>
  <si>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</si>
  <si>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</si>
  <si>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</si>
  <si>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</si>
  <si>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</si>
  <si>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</si>
  <si>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</si>
  <si>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</si>
  <si>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</si>
  <si>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</si>
  <si>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</si>
  <si>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</si>
  <si>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</si>
  <si>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</si>
  <si>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</si>
  <si>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</si>
  <si>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</si>
  <si>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</si>
  <si>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</si>
  <si>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</si>
  <si>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</si>
  <si>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</si>
  <si>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</si>
  <si>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</si>
  <si>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</si>
  <si>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</si>
  <si>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</si>
  <si>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</si>
  <si>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</si>
  <si>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</si>
  <si>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</si>
  <si>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</si>
  <si>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</si>
  <si>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</si>
  <si>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</si>
  <si>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</si>
  <si>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</si>
  <si>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</si>
  <si>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</si>
  <si>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</si>
  <si>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</si>
  <si>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</si>
  <si>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</si>
  <si>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</si>
  <si>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</si>
  <si>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</si>
  <si>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</si>
  <si>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</si>
  <si>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</si>
  <si>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</si>
  <si>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</si>
  <si>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</si>
  <si>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</si>
  <si>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</si>
  <si>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</si>
  <si>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</si>
  <si>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</si>
  <si>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</si>
  <si>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</si>
  <si>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</si>
  <si>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</si>
  <si>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</si>
  <si>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</si>
  <si>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</si>
  <si>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</si>
  <si>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</si>
  <si>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</si>
  <si>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</si>
  <si>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</si>
  <si>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</si>
  <si>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</si>
  <si>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</si>
  <si>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</si>
  <si>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</si>
  <si>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</si>
  <si>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</si>
  <si>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</si>
  <si>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</si>
  <si>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</si>
  <si>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</si>
  <si>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</si>
  <si>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</si>
  <si>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</si>
  <si>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</si>
  <si>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</si>
  <si>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</si>
  <si>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</si>
  <si>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</si>
  <si>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</si>
  <si>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</si>
  <si>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</si>
  <si>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</si>
  <si>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</si>
  <si>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</si>
  <si>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</si>
  <si>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</si>
  <si>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</si>
  <si>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</si>
  <si>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</si>
  <si>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</si>
  <si>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</si>
  <si>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</si>
  <si>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</si>
  <si>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</si>
  <si>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</si>
  <si>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</si>
  <si>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</si>
  <si>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</si>
  <si>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</si>
  <si>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</si>
  <si>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</si>
  <si>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</si>
  <si>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</si>
  <si>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</si>
  <si>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</si>
  <si>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</si>
  <si>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</si>
  <si>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</si>
  <si>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</si>
  <si>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</si>
  <si>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</si>
  <si>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</si>
  <si>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</si>
  <si>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</si>
  <si>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</si>
  <si>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</si>
  <si>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</si>
  <si>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</si>
  <si>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</si>
  <si>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</si>
  <si>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</si>
  <si>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</si>
  <si>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</si>
  <si>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</si>
  <si>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</si>
  <si>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</si>
  <si>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</si>
  <si>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</si>
  <si>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</si>
  <si>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</si>
  <si>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</si>
  <si>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</si>
  <si>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</si>
  <si>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</si>
  <si>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</si>
  <si>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</si>
  <si>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</si>
  <si>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</si>
  <si>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</si>
  <si>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</si>
  <si>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</si>
  <si>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</si>
  <si>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</si>
  <si>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</si>
  <si>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</si>
  <si>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</si>
  <si>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</si>
  <si>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</si>
  <si>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</si>
  <si>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</si>
  <si>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</si>
  <si>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</si>
  <si>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</si>
  <si>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</si>
  <si>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</si>
  <si>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</si>
  <si>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</si>
  <si>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</si>
  <si>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</si>
  <si>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</si>
  <si>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</si>
  <si>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</si>
  <si>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</si>
  <si>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</si>
  <si>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</si>
  <si>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</si>
  <si>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</si>
  <si>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</si>
  <si>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</si>
  <si>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</si>
  <si>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</si>
  <si>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</si>
  <si>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</si>
  <si>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</si>
  <si>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</si>
  <si>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</si>
  <si>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</si>
  <si>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</si>
  <si>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</si>
  <si>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</si>
  <si>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</si>
  <si>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</si>
  <si>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</si>
  <si>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</si>
  <si>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</si>
  <si>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</si>
  <si>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</si>
  <si>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</si>
  <si>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</si>
  <si>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</si>
  <si>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</si>
  <si>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</si>
  <si>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</si>
  <si>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</si>
  <si>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</si>
  <si>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</si>
  <si>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</si>
  <si>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</si>
  <si>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</si>
  <si>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</si>
  <si>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</si>
  <si>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</si>
  <si>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</si>
  <si>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</si>
  <si>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</si>
  <si>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</si>
  <si>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</si>
  <si>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</si>
  <si>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</si>
  <si>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</si>
  <si>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</si>
  <si>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</si>
  <si>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</si>
  <si>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</si>
  <si>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</si>
  <si>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</si>
  <si>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</si>
  <si>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</si>
  <si>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</si>
  <si>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</si>
  <si>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</si>
  <si>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</si>
  <si>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</si>
  <si>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</si>
  <si>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</si>
  <si>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</si>
  <si>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</si>
  <si>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</si>
  <si>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</si>
  <si>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</si>
  <si>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</si>
  <si>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</si>
  <si>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</si>
  <si>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</si>
  <si>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</si>
  <si>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</si>
  <si>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</si>
  <si>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</si>
  <si>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</si>
  <si>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</si>
  <si>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</si>
  <si>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</si>
  <si>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</si>
  <si>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</si>
  <si>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</si>
  <si>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</si>
  <si>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</si>
  <si>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</si>
  <si>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</si>
  <si>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</si>
  <si>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</si>
  <si>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</si>
  <si>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</si>
  <si>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</si>
  <si>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</si>
  <si>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</si>
  <si>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</si>
  <si>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</si>
  <si>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</si>
  <si>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</si>
  <si>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</si>
  <si>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</si>
  <si>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</si>
  <si>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</si>
  <si>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</si>
  <si>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</si>
  <si>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</si>
  <si>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</si>
  <si>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</si>
  <si>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</si>
  <si>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</si>
  <si>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</si>
  <si>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</si>
  <si>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</si>
  <si>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</si>
  <si>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</si>
  <si>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</si>
  <si>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</si>
  <si>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</si>
  <si>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</si>
  <si>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</si>
  <si>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</si>
  <si>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</si>
  <si>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</si>
  <si>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</si>
  <si>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</si>
  <si>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</si>
  <si>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</si>
  <si>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</si>
  <si>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</si>
  <si>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</si>
  <si>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</si>
  <si>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</si>
  <si>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</si>
  <si>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</si>
  <si>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</si>
  <si>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</si>
  <si>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</si>
  <si>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</si>
  <si>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</si>
  <si>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</si>
  <si>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</si>
  <si>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</si>
  <si>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</si>
  <si>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</si>
  <si>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</si>
  <si>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</si>
  <si>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</si>
  <si>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</si>
  <si>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</si>
  <si>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</si>
  <si>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</si>
  <si>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</si>
  <si>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</si>
  <si>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</si>
  <si>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</si>
  <si>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</si>
  <si>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</si>
  <si>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</si>
  <si>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</si>
  <si>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</si>
  <si>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</si>
  <si>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</si>
  <si>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</si>
  <si>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</si>
  <si>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</si>
  <si>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</si>
  <si>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</si>
  <si>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</si>
  <si>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</si>
  <si>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</si>
  <si>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</si>
  <si>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</si>
  <si>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</si>
  <si>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</si>
  <si>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</si>
  <si>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</si>
  <si>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</si>
  <si>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</si>
  <si>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</si>
  <si>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</si>
  <si>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</si>
  <si>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</si>
  <si>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</si>
  <si>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</si>
  <si>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</si>
  <si>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</si>
  <si>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</si>
  <si>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</si>
  <si>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</si>
  <si>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</si>
  <si>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</si>
  <si>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</si>
  <si>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</si>
  <si>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</si>
  <si>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</si>
  <si>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</si>
  <si>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</si>
  <si>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</si>
  <si>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</si>
  <si>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</si>
  <si>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</si>
  <si>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</si>
  <si>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</si>
  <si>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</si>
  <si>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</si>
  <si>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</si>
  <si>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</si>
  <si>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</si>
  <si>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</si>
  <si>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</si>
  <si>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</si>
  <si>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</si>
  <si>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</si>
  <si>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</si>
  <si>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</si>
  <si>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</si>
  <si>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</si>
  <si>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</si>
  <si>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</si>
  <si>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</si>
  <si>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</si>
  <si>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</si>
  <si>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</si>
  <si>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</si>
  <si>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</si>
  <si>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</si>
  <si>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</si>
  <si>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</si>
  <si>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</si>
  <si>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</si>
  <si>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</si>
  <si>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</si>
  <si>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</si>
  <si>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</si>
  <si>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</si>
  <si>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</si>
  <si>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</si>
  <si>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</si>
  <si>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</si>
  <si>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</si>
  <si>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</si>
  <si>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</si>
  <si>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</si>
  <si>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</si>
  <si>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</si>
  <si>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</si>
  <si>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</si>
  <si>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</si>
  <si>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</si>
  <si>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</si>
  <si>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</si>
  <si>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</si>
  <si>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</si>
  <si>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</si>
  <si>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</si>
  <si>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</si>
  <si>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</si>
  <si>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</si>
  <si>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</si>
  <si>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</si>
  <si>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</si>
  <si>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</si>
  <si>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</si>
  <si>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</si>
  <si>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</si>
  <si>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</si>
  <si>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</si>
  <si>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</si>
  <si>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</si>
  <si>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</si>
  <si>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</si>
  <si>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</si>
  <si>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</si>
  <si>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</si>
  <si>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</si>
  <si>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</si>
  <si>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</si>
  <si>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</si>
  <si>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</si>
  <si>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</si>
  <si>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</si>
  <si>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</si>
  <si>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</si>
  <si>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</si>
  <si>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</si>
  <si>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</si>
  <si>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</si>
  <si>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</si>
  <si>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</si>
  <si>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</si>
  <si>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</si>
  <si>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</si>
  <si>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</si>
  <si>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</si>
  <si>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</si>
  <si>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</si>
  <si>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</si>
  <si>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</si>
  <si>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</si>
  <si>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</si>
  <si>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</si>
  <si>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</si>
  <si>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</si>
  <si>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</si>
  <si>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</si>
  <si>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</si>
  <si>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</si>
  <si>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</si>
  <si>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</si>
  <si>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</si>
  <si>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</si>
  <si>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</si>
  <si>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</si>
  <si>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</si>
  <si>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</si>
  <si>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</si>
  <si>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</si>
  <si>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</si>
  <si>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</si>
  <si>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</si>
  <si>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</si>
  <si>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</si>
  <si>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</si>
  <si>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</si>
  <si>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</si>
  <si>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</si>
  <si>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</si>
  <si>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</si>
  <si>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</si>
  <si>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</si>
  <si>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</si>
  <si>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</si>
  <si>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</si>
  <si>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</si>
  <si>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</si>
  <si>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</si>
  <si>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</si>
  <si>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</si>
  <si>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</si>
  <si>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</si>
  <si>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</si>
  <si>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</si>
  <si>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</si>
  <si>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</si>
  <si>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</si>
  <si>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</si>
  <si>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</si>
  <si>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</si>
  <si>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</si>
  <si>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</si>
  <si>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</si>
  <si>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</si>
  <si>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</si>
  <si>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</si>
  <si>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</si>
  <si>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</si>
  <si>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</si>
  <si>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</si>
  <si>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</si>
  <si>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</si>
  <si>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</si>
  <si>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</si>
  <si>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</si>
  <si>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</si>
  <si>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</si>
  <si>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</si>
  <si>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</si>
  <si>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</si>
  <si>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</si>
  <si>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</si>
  <si>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</si>
  <si>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</si>
  <si>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</si>
  <si>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</si>
  <si>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</si>
  <si>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</si>
  <si>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</si>
  <si>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</si>
  <si>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</si>
  <si>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</si>
  <si>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</si>
  <si>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</si>
  <si>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</si>
  <si>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</si>
  <si>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</si>
  <si>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</si>
  <si>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</si>
  <si>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</si>
  <si>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</si>
  <si>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</si>
  <si>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</si>
  <si>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</si>
  <si>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</si>
  <si>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</si>
  <si>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</si>
  <si>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</si>
  <si>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</si>
  <si>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</si>
  <si>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</si>
  <si>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</si>
  <si>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</si>
  <si>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</si>
  <si>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</si>
  <si>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</si>
  <si>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</si>
  <si>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</si>
  <si>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</si>
  <si>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</si>
  <si>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</si>
  <si>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</si>
  <si>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</si>
  <si>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</si>
  <si>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</si>
  <si>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</si>
  <si>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</si>
  <si>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</si>
  <si>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</si>
  <si>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</si>
  <si>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</si>
  <si>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</si>
  <si>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</si>
  <si>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</si>
  <si>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</si>
  <si>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</si>
  <si>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</si>
  <si>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</si>
  <si>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</si>
  <si>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</si>
  <si>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</si>
  <si>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</si>
  <si>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</si>
  <si>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</si>
  <si>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</si>
  <si>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</si>
  <si>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</si>
  <si>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</si>
  <si>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</si>
  <si>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</si>
  <si>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</si>
  <si>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</si>
  <si>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</si>
  <si>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</si>
  <si>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</si>
  <si>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</si>
  <si>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</si>
  <si>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</si>
  <si>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</si>
  <si>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</si>
  <si>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</si>
  <si>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</si>
  <si>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</si>
  <si>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</si>
  <si>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</si>
  <si>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</si>
  <si>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</si>
  <si>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</si>
  <si>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</si>
  <si>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</si>
  <si>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</si>
  <si>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</si>
  <si>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</si>
  <si>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</si>
  <si>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</si>
  <si>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</si>
  <si>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</si>
  <si>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</si>
  <si>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</si>
  <si>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</si>
  <si>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</si>
  <si>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</si>
  <si>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</si>
  <si>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</si>
  <si>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</si>
  <si>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</si>
  <si>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</si>
  <si>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</si>
  <si>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</si>
  <si>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</si>
  <si>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</si>
  <si>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</si>
  <si>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</si>
  <si>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</si>
  <si>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</si>
  <si>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</si>
  <si>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</si>
  <si>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</si>
  <si>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</si>
  <si>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</si>
  <si>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</si>
  <si>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</si>
  <si>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</si>
  <si>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</si>
  <si>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</si>
  <si>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</si>
  <si>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</si>
  <si>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</si>
  <si>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</si>
  <si>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</si>
  <si>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</si>
  <si>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</si>
  <si>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</si>
  <si>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</si>
  <si>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</si>
  <si>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</si>
  <si>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</si>
  <si>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</si>
  <si>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</si>
  <si>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</si>
  <si>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</si>
  <si>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</si>
  <si>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</si>
  <si>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</si>
  <si>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</si>
  <si>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</si>
  <si>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</si>
  <si>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</si>
  <si>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</si>
  <si>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</si>
  <si>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</si>
  <si>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</si>
  <si>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</si>
  <si>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</si>
  <si>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</si>
  <si>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</si>
  <si>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</si>
  <si>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</si>
  <si>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</si>
  <si>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</si>
  <si>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</si>
  <si>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</si>
  <si>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</si>
  <si>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</si>
  <si>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</si>
  <si>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</si>
  <si>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</si>
  <si>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</si>
  <si>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</si>
  <si>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</si>
  <si>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</si>
  <si>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</si>
  <si>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</si>
  <si>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</si>
  <si>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</si>
  <si>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</si>
  <si>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</si>
  <si>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</si>
  <si>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</si>
  <si>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</si>
  <si>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</si>
  <si>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</si>
  <si>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</si>
  <si>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</si>
  <si>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</si>
  <si>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</si>
  <si>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</si>
  <si>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</si>
  <si>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</si>
  <si>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</si>
  <si>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</si>
  <si>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</si>
  <si>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</si>
  <si>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</si>
  <si>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</si>
  <si>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</si>
  <si>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</si>
  <si>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</si>
  <si>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</si>
  <si>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</si>
  <si>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</si>
  <si>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</si>
  <si>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</si>
  <si>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</si>
  <si>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</si>
  <si>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</si>
  <si>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</si>
  <si>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</si>
  <si>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</si>
  <si>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</si>
  <si>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</si>
  <si>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</si>
  <si>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</si>
  <si>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</si>
  <si>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</si>
  <si>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</si>
  <si>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</si>
  <si>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</si>
  <si>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</si>
  <si>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</si>
  <si>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</si>
  <si>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</si>
  <si>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</si>
  <si>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</si>
  <si>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</si>
  <si>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</si>
  <si>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</si>
  <si>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</si>
  <si>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</si>
  <si>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</si>
  <si>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</si>
  <si>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</si>
  <si>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</si>
  <si>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</si>
  <si>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</si>
  <si>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</si>
  <si>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</si>
  <si>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</si>
  <si>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</si>
  <si>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</si>
  <si>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</si>
  <si>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</si>
  <si>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</si>
  <si>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</si>
  <si>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</si>
  <si>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</si>
  <si>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</si>
  <si>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</si>
  <si>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</si>
  <si>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</si>
  <si>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</si>
  <si>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</si>
  <si>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</si>
  <si>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</si>
  <si>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</si>
  <si>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</si>
  <si>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</si>
  <si>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</si>
  <si>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</si>
  <si>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</si>
  <si>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</si>
  <si>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</si>
  <si>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</si>
  <si>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</si>
  <si>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</si>
  <si>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</si>
  <si>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</si>
  <si>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</si>
  <si>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</si>
  <si>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</si>
  <si>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</si>
  <si>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</si>
  <si>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</si>
  <si>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</si>
  <si>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</si>
  <si>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</si>
  <si>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</si>
  <si>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</si>
  <si>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</si>
  <si>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</si>
  <si>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</si>
  <si>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</si>
  <si>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</si>
  <si>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</si>
  <si>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</si>
  <si>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</si>
  <si>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</si>
  <si>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</si>
  <si>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</si>
  <si>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</si>
  <si>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</si>
  <si>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</si>
  <si>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</si>
  <si>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</si>
  <si>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</si>
  <si>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</si>
  <si>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</si>
  <si>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</si>
  <si>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</si>
  <si>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</si>
  <si>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</si>
  <si>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</si>
  <si>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</si>
  <si>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</si>
  <si>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</si>
  <si>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</si>
  <si>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</si>
  <si>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</si>
  <si>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</si>
  <si>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</si>
  <si>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</si>
  <si>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</si>
  <si>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</si>
  <si>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</si>
  <si>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</si>
  <si>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</si>
  <si>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</si>
  <si>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</si>
  <si>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</si>
  <si>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</si>
  <si>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</si>
  <si>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</si>
  <si>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</si>
  <si>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</si>
  <si>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</si>
  <si>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</si>
  <si>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</si>
  <si>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</si>
  <si>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</si>
  <si>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</si>
  <si>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</si>
  <si>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</si>
  <si>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</si>
  <si>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</si>
  <si>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</si>
  <si>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</si>
  <si>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</si>
  <si>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</si>
  <si>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</si>
  <si>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</si>
  <si>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</si>
  <si>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</si>
  <si>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</si>
  <si>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</si>
  <si>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</si>
  <si>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</si>
  <si>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</si>
  <si>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</si>
  <si>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</si>
  <si>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</si>
  <si>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</si>
  <si>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</si>
  <si>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</si>
  <si>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</si>
  <si>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</si>
  <si>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</si>
  <si>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</si>
  <si>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</si>
  <si>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</si>
  <si>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</si>
  <si>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</si>
  <si>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</si>
  <si>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</si>
  <si>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</si>
  <si>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</si>
  <si>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</si>
  <si>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</si>
  <si>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</si>
  <si>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</si>
  <si>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</si>
  <si>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</si>
  <si>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</si>
  <si>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</si>
  <si>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</si>
  <si>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</si>
  <si>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</si>
  <si>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</si>
  <si>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</si>
  <si>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</si>
  <si>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</si>
  <si>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</si>
  <si>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</si>
  <si>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</si>
  <si>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</si>
  <si>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</si>
  <si>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</si>
  <si>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</si>
  <si>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</si>
  <si>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</si>
  <si>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</si>
  <si>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</si>
  <si>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</si>
  <si>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</si>
  <si>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</si>
  <si>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</si>
  <si>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</si>
  <si>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</si>
  <si>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</si>
  <si>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</si>
  <si>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</si>
  <si>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</si>
  <si>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</si>
  <si>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</si>
  <si>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</si>
  <si>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</si>
  <si>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</si>
  <si>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</si>
  <si>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</si>
  <si>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</si>
  <si>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</si>
  <si>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</si>
  <si>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</si>
  <si>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</si>
  <si>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</si>
  <si>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</si>
  <si>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</si>
  <si>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</si>
  <si>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</si>
  <si>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</si>
  <si>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</si>
  <si>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</si>
  <si>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</si>
  <si>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</si>
  <si>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</si>
  <si>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</si>
  <si>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</si>
  <si>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</si>
  <si>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</si>
  <si>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</si>
  <si>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</si>
  <si>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</si>
  <si>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</si>
  <si>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</si>
  <si>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</si>
  <si>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</si>
  <si>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</si>
  <si>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</si>
  <si>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</si>
  <si>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</si>
  <si>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</si>
  <si>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</si>
  <si>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</si>
  <si>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</si>
  <si>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</si>
  <si>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</si>
  <si>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</si>
  <si>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</si>
  <si>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</si>
  <si>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</si>
  <si>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</si>
  <si>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</si>
  <si>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</si>
  <si>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</si>
  <si>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</si>
  <si>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</si>
  <si>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</si>
  <si>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</si>
  <si>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</si>
  <si>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</si>
  <si>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</si>
  <si>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</si>
  <si>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</si>
  <si>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</si>
  <si>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</si>
  <si>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</si>
  <si>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</si>
  <si>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</si>
  <si>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</si>
  <si>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</si>
  <si>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</si>
  <si>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</si>
  <si>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</si>
  <si>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</si>
  <si>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</si>
  <si>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</si>
  <si>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</si>
  <si>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</si>
  <si>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</si>
  <si>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</si>
  <si>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</si>
  <si>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</si>
  <si>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</si>
  <si>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</si>
  <si>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</si>
  <si>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</si>
  <si>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</si>
  <si>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</si>
  <si>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</si>
  <si>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</si>
  <si>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</si>
  <si>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</si>
  <si>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</si>
  <si>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</si>
  <si>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</si>
  <si>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</si>
  <si>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</si>
  <si>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</si>
  <si>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</si>
  <si>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</si>
  <si>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</si>
  <si>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</si>
  <si>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</si>
  <si>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</si>
  <si>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</si>
  <si>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</si>
  <si>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</si>
  <si>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</si>
  <si>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</si>
  <si>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</si>
  <si>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</si>
  <si>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</si>
  <si>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</si>
  <si>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</si>
  <si>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</si>
  <si>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</si>
  <si>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</si>
  <si>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</si>
  <si>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</si>
  <si>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</si>
  <si>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</si>
  <si>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</si>
  <si>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</si>
  <si>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</si>
  <si>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</si>
  <si>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</si>
  <si>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</si>
  <si>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</si>
  <si>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</si>
  <si>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</si>
  <si>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</si>
  <si>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</si>
  <si>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</si>
  <si>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</si>
  <si>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</si>
  <si>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</si>
  <si>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</si>
  <si>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</si>
  <si>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</si>
  <si>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</si>
  <si>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</si>
  <si>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</si>
  <si>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</si>
  <si>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</si>
  <si>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</si>
  <si>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</si>
  <si>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</si>
  <si>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</si>
  <si>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</si>
  <si>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</si>
  <si>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</si>
  <si>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</si>
  <si>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</si>
  <si>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</si>
  <si>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</si>
  <si>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</si>
  <si>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</si>
  <si>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</si>
  <si>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</si>
  <si>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</si>
  <si>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</si>
  <si>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</si>
  <si>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</si>
  <si>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</si>
  <si>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</si>
  <si>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</si>
  <si>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</si>
  <si>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</si>
  <si>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</si>
  <si>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</si>
  <si>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</si>
  <si>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</si>
  <si>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</si>
  <si>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</si>
  <si>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</si>
  <si>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</si>
  <si>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</si>
  <si>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</si>
  <si>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</si>
  <si>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</si>
  <si>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</si>
  <si>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</si>
  <si>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</si>
  <si>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</si>
  <si>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</si>
  <si>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</si>
  <si>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</si>
  <si>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</si>
  <si>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</si>
  <si>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</si>
  <si>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</si>
  <si>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</si>
  <si>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</si>
  <si>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</si>
  <si>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</si>
  <si>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</si>
  <si>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</si>
  <si>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</si>
  <si>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</si>
  <si>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</si>
  <si>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</si>
  <si>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</si>
  <si>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</si>
  <si>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</si>
  <si>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</si>
  <si>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</si>
  <si>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</si>
  <si>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</si>
  <si>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</si>
  <si>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</si>
  <si>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</si>
  <si>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</si>
  <si>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</si>
  <si>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</si>
  <si>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</si>
  <si>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</si>
  <si>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</si>
  <si>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</si>
  <si>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</si>
  <si>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</si>
  <si>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</si>
  <si>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</si>
  <si>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</si>
  <si>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</si>
  <si>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</si>
  <si>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</si>
  <si>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</si>
  <si>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</si>
  <si>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</si>
  <si>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</si>
  <si>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</si>
  <si>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</si>
  <si>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</si>
  <si>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</si>
  <si>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</si>
  <si>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</si>
  <si>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</si>
  <si>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</si>
  <si>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</si>
  <si>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</si>
  <si>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</si>
  <si>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</si>
  <si>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</si>
  <si>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</si>
  <si>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</si>
  <si>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</si>
  <si>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</si>
  <si>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</si>
  <si>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</si>
  <si>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</si>
  <si>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</si>
  <si>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</si>
  <si>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</si>
  <si>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</si>
  <si>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</si>
  <si>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</si>
  <si>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</si>
  <si>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</si>
  <si>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</si>
  <si>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</si>
  <si>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</si>
  <si>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</si>
  <si>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</si>
  <si>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</si>
  <si>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</si>
  <si>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</si>
  <si>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</si>
  <si>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</si>
  <si>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</si>
  <si>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</si>
  <si>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</si>
  <si>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</si>
  <si>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</si>
  <si>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</si>
  <si>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</si>
  <si>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</si>
  <si>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</si>
  <si>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</si>
  <si>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</si>
  <si>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</si>
  <si>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</si>
  <si>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</si>
  <si>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</si>
  <si>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</si>
  <si>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</si>
  <si>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</si>
  <si>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</si>
  <si>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</si>
  <si>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</si>
  <si>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</si>
  <si>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</si>
  <si>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</si>
  <si>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</si>
  <si>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</si>
  <si>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</si>
  <si>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</si>
  <si>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</si>
  <si>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</si>
  <si>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</si>
  <si>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</si>
  <si>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</si>
  <si>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</si>
  <si>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</si>
  <si>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</si>
  <si>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</si>
  <si>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</si>
  <si>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</si>
  <si>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</si>
  <si>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</si>
  <si>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</si>
  <si>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</si>
  <si>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</si>
  <si>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</si>
  <si>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</si>
  <si>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</si>
  <si>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</si>
  <si>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</si>
  <si>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</si>
  <si>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</si>
  <si>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</si>
  <si>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</si>
  <si>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</si>
  <si>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</si>
  <si>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</si>
  <si>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</si>
  <si>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</si>
  <si>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</si>
  <si>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</si>
  <si>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</si>
  <si>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</si>
  <si>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</si>
  <si>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</si>
  <si>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</si>
  <si>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</si>
  <si>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</si>
  <si>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</si>
  <si>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</si>
  <si>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</si>
  <si>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</si>
  <si>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</si>
  <si>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</si>
  <si>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</si>
  <si>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</si>
  <si>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</si>
  <si>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</si>
  <si>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</si>
  <si>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</si>
  <si>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</si>
  <si>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</si>
  <si>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</si>
  <si>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</si>
  <si>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</si>
  <si>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</si>
  <si>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</si>
  <si>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</si>
  <si>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</si>
  <si>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</si>
  <si>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</si>
  <si>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</si>
  <si>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</si>
  <si>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</si>
  <si>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</si>
  <si>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</si>
  <si>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</si>
  <si>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</si>
  <si>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</si>
  <si>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</si>
  <si>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</si>
  <si>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</si>
  <si>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</si>
  <si>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</si>
  <si>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</si>
  <si>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</si>
  <si>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</si>
  <si>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</si>
  <si>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</si>
  <si>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</si>
  <si>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</si>
  <si>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</si>
  <si>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</si>
  <si>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</si>
  <si>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</si>
  <si>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</si>
  <si>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</si>
  <si>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</si>
  <si>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</si>
  <si>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</si>
  <si>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</si>
  <si>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</si>
  <si>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</si>
  <si>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</si>
  <si>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</si>
  <si>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</si>
  <si>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</si>
  <si>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</si>
  <si>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</si>
  <si>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</si>
  <si>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</si>
  <si>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</si>
  <si>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</si>
  <si>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</si>
  <si>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</si>
  <si>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</si>
  <si>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</si>
  <si>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</si>
  <si>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</si>
  <si>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</si>
  <si>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</si>
  <si>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</si>
  <si>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</si>
  <si>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</si>
  <si>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</si>
  <si>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</si>
  <si>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</si>
  <si>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</si>
  <si>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</si>
  <si>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</si>
  <si>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</si>
  <si>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</si>
  <si>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</si>
  <si>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</si>
  <si>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</si>
  <si>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</si>
  <si>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</si>
  <si>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</si>
  <si>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</si>
  <si>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</si>
  <si>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</si>
  <si>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</si>
  <si>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</si>
  <si>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</si>
  <si>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</si>
  <si>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</si>
  <si>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</si>
  <si>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</si>
  <si>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</si>
  <si>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</si>
  <si>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</si>
  <si>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</si>
  <si>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</si>
  <si>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</si>
  <si>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</si>
  <si>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</si>
  <si>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</si>
  <si>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</si>
  <si>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</si>
  <si>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</si>
  <si>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</si>
  <si>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</si>
  <si>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</si>
  <si>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</si>
  <si>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</si>
  <si>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</si>
  <si>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</si>
  <si>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</si>
  <si>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</si>
  <si>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</si>
  <si>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</si>
  <si>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</si>
  <si>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</si>
  <si>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</si>
  <si>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</si>
  <si>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</si>
  <si>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</si>
  <si>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</si>
  <si>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</si>
  <si>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</si>
  <si>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</si>
  <si>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</si>
  <si>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</si>
  <si>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</si>
  <si>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</si>
  <si>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</si>
  <si>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</si>
  <si>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</si>
  <si>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</si>
  <si>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</si>
  <si>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</si>
  <si>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</si>
  <si>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</si>
  <si>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</si>
  <si>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</si>
  <si>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</si>
  <si>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</si>
  <si>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</si>
  <si>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</si>
  <si>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</si>
  <si>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</si>
  <si>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</si>
  <si>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</si>
  <si>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</si>
  <si>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</si>
  <si>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</si>
  <si>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</si>
  <si>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</si>
  <si>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</si>
  <si>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</si>
  <si>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</si>
  <si>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</si>
  <si>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</si>
  <si>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</si>
  <si>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</si>
  <si>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</si>
  <si>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</si>
  <si>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</si>
  <si>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</si>
  <si>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</si>
  <si>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</si>
  <si>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</si>
  <si>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</si>
  <si>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</si>
  <si>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</si>
  <si>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</si>
  <si>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</si>
  <si>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</si>
  <si>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</si>
  <si>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</si>
  <si>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</si>
  <si>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</si>
  <si>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</si>
  <si>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</si>
  <si>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</si>
  <si>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</si>
  <si>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</si>
  <si>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</si>
  <si>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</si>
  <si>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</si>
  <si>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</si>
  <si>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</si>
  <si>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</si>
  <si>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</si>
  <si>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</si>
  <si>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</si>
  <si>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</si>
  <si>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</si>
  <si>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</si>
  <si>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</si>
  <si>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</si>
  <si>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</si>
  <si>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</si>
  <si>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</si>
  <si>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</si>
  <si>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</si>
  <si>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</si>
  <si>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</si>
  <si>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</si>
  <si>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</si>
  <si>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</si>
  <si>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</si>
  <si>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</si>
  <si>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</si>
  <si>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</si>
  <si>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</si>
  <si>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</si>
  <si>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</si>
  <si>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</si>
  <si>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</si>
  <si>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</si>
  <si>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</si>
  <si>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</si>
  <si>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</si>
  <si>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</si>
  <si>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</si>
  <si>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</si>
  <si>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</si>
  <si>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</si>
  <si>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</si>
  <si>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</si>
  <si>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</si>
  <si>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</si>
  <si>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</si>
  <si>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</si>
  <si>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</si>
  <si>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</si>
  <si>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</si>
  <si>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</si>
  <si>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</si>
  <si>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</si>
  <si>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</si>
  <si>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</si>
  <si>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</si>
  <si>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</si>
  <si>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</si>
  <si>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</si>
  <si>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</si>
  <si>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</si>
  <si>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</si>
  <si>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</si>
  <si>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</si>
  <si>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</si>
  <si>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</si>
  <si>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</si>
  <si>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</si>
  <si>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</si>
  <si>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</si>
  <si>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</si>
  <si>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</si>
  <si>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</si>
  <si>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</si>
  <si>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</si>
  <si>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</si>
  <si>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</si>
  <si>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</si>
  <si>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</si>
  <si>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</si>
  <si>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</si>
  <si>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</si>
  <si>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</si>
  <si>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</si>
  <si>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</si>
  <si>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</si>
  <si>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</si>
  <si>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</si>
  <si>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</si>
  <si>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</si>
  <si>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</si>
  <si>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</si>
  <si>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</si>
  <si>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</si>
  <si>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</si>
  <si>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</si>
  <si>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</si>
  <si>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</si>
  <si>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</si>
  <si>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</si>
  <si>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</si>
  <si>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</si>
  <si>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</si>
  <si>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</si>
  <si>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</si>
  <si>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</si>
  <si>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</si>
  <si>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</si>
  <si>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</si>
  <si>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</si>
  <si>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</si>
  <si>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</si>
  <si>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</si>
  <si>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</si>
  <si>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</si>
  <si>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</si>
  <si>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</si>
  <si>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</si>
  <si>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</si>
  <si>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</si>
  <si>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</si>
  <si>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</si>
  <si>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</si>
  <si>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</si>
  <si>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</si>
  <si>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</si>
  <si>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</si>
  <si>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</si>
  <si>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</si>
  <si>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</si>
  <si>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</si>
  <si>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</si>
  <si>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</si>
  <si>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</si>
  <si>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</si>
  <si>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</si>
  <si>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</si>
  <si>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</si>
  <si>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</si>
  <si>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</si>
  <si>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</si>
  <si>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</si>
  <si>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</si>
  <si>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</si>
  <si>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</si>
  <si>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</si>
  <si>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</si>
  <si>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</si>
  <si>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</si>
  <si>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</si>
  <si>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</si>
  <si>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</si>
  <si>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</si>
  <si>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</si>
  <si>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</si>
  <si>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</si>
  <si>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</si>
  <si>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</si>
  <si>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</si>
  <si>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</si>
  <si>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</si>
  <si>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</si>
  <si>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</si>
  <si>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</si>
  <si>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</si>
  <si>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</si>
  <si>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</si>
  <si>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</si>
  <si>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</si>
  <si>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</si>
  <si>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</si>
  <si>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</si>
  <si>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</si>
  <si>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</si>
  <si>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</si>
  <si>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</si>
  <si>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</si>
  <si>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</si>
  <si>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</si>
  <si>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</si>
  <si>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</si>
  <si>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</si>
  <si>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</si>
  <si>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</si>
  <si>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</si>
  <si>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</si>
  <si>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</si>
  <si>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</si>
  <si>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</si>
  <si>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</si>
  <si>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</si>
  <si>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</si>
  <si>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</si>
  <si>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</si>
  <si>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</si>
  <si>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</si>
  <si>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</si>
  <si>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</si>
  <si>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</si>
  <si>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</si>
  <si>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</si>
  <si>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</si>
  <si>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</si>
  <si>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</si>
  <si>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</si>
  <si>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</si>
  <si>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</si>
  <si>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</si>
  <si>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</si>
  <si>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</si>
  <si>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</si>
  <si>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</si>
  <si>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</si>
  <si>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</si>
  <si>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</si>
  <si>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</si>
  <si>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</si>
  <si>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</si>
  <si>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</si>
  <si>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</si>
  <si>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</si>
  <si>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</si>
  <si>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</si>
  <si>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</si>
  <si>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</si>
  <si>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</si>
  <si>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</si>
  <si>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</si>
  <si>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</si>
  <si>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</si>
  <si>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</si>
  <si>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</si>
  <si>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</si>
  <si>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</si>
  <si>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</si>
  <si>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</si>
  <si>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</si>
  <si>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</si>
  <si>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</si>
  <si>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</si>
  <si>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</si>
  <si>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</si>
  <si>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</si>
  <si>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</si>
  <si>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</si>
  <si>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</si>
  <si>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</si>
  <si>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</si>
  <si>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</si>
  <si>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</si>
  <si>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</si>
  <si>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</si>
  <si>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</si>
  <si>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</si>
  <si>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</si>
  <si>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</si>
  <si>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</si>
  <si>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</si>
  <si>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</si>
  <si>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</si>
  <si>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</si>
  <si>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</si>
  <si>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</si>
  <si>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</si>
  <si>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</si>
  <si>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</si>
  <si>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</si>
  <si>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</si>
  <si>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</si>
  <si>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</si>
  <si>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</si>
  <si>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</si>
  <si>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</si>
  <si>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</si>
  <si>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</si>
  <si>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</si>
  <si>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</si>
  <si>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</si>
  <si>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</si>
  <si>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</si>
  <si>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</si>
  <si>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</si>
  <si>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</si>
  <si>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</si>
  <si>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</si>
  <si>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</si>
  <si>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</si>
  <si>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</si>
  <si>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</si>
  <si>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</si>
  <si>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</si>
  <si>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</si>
  <si>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</si>
  <si>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</si>
  <si>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</si>
  <si>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</si>
  <si>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</si>
  <si>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</si>
  <si>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</si>
  <si>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</si>
  <si>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</si>
  <si>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</si>
  <si>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</si>
  <si>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</si>
  <si>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</si>
  <si>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</si>
  <si>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</si>
  <si>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</si>
  <si>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</si>
  <si>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</si>
  <si>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</si>
  <si>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</si>
  <si>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</si>
  <si>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</si>
  <si>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</si>
  <si>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</si>
  <si>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</si>
  <si>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</si>
  <si>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</si>
  <si>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</si>
  <si>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</si>
  <si>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</si>
  <si>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</si>
  <si>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</si>
  <si>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</si>
  <si>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</si>
  <si>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</si>
  <si>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</si>
  <si>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</si>
  <si>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</si>
  <si>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</si>
  <si>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</si>
  <si>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</si>
  <si>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</si>
  <si>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</si>
  <si>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</si>
  <si>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</si>
  <si>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</si>
  <si>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</si>
  <si>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</si>
  <si>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</si>
  <si>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</si>
  <si>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</si>
  <si>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</si>
  <si>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</si>
  <si>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</si>
  <si>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</si>
  <si>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</si>
  <si>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</si>
  <si>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</si>
  <si>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</si>
  <si>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</si>
  <si>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</si>
  <si>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</si>
  <si>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</si>
  <si>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</si>
  <si>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</si>
  <si>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</si>
  <si>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</si>
  <si>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</si>
  <si>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</si>
  <si>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</si>
  <si>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</si>
  <si>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</si>
  <si>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</si>
  <si>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</si>
  <si>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</si>
  <si>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</si>
  <si>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</si>
  <si>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</si>
  <si>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</si>
  <si>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</si>
  <si>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</si>
  <si>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</si>
  <si>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</si>
  <si>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</si>
  <si>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</si>
  <si>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</si>
  <si>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</si>
  <si>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</si>
  <si>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</si>
  <si>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</si>
  <si>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</si>
  <si>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</si>
  <si>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</si>
  <si>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</si>
  <si>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</si>
  <si>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</si>
  <si>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</si>
  <si>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</si>
  <si>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</si>
  <si>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</si>
  <si>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</si>
  <si>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</si>
  <si>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</si>
  <si>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</si>
  <si>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</si>
  <si>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</si>
  <si>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</si>
  <si>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</si>
  <si>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</si>
  <si>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</si>
  <si>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</si>
  <si>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</si>
  <si>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</si>
  <si>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</si>
  <si>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</si>
  <si>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</si>
  <si>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</si>
  <si>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</si>
  <si>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</si>
  <si>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</si>
  <si>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</si>
  <si>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</si>
  <si>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</si>
  <si>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</si>
  <si>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</si>
  <si>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</si>
  <si>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</si>
  <si>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</si>
  <si>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</si>
  <si>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</si>
  <si>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</si>
  <si>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</si>
  <si>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</si>
  <si>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</si>
  <si>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</si>
  <si>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</si>
  <si>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</si>
  <si>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</si>
  <si>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</si>
  <si>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</si>
  <si>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</si>
  <si>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</si>
  <si>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</si>
  <si>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</si>
  <si>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</si>
  <si>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</si>
  <si>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</si>
  <si>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</si>
  <si>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</si>
  <si>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</si>
  <si>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</si>
  <si>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</si>
  <si>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</si>
  <si>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</si>
  <si>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</si>
  <si>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</si>
  <si>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</si>
  <si>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</si>
  <si>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</si>
  <si>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</si>
  <si>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</si>
  <si>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</si>
  <si>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</si>
  <si>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</si>
  <si>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</si>
  <si>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</si>
  <si>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</si>
  <si>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</si>
  <si>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</si>
  <si>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</si>
  <si>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</si>
  <si>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</si>
  <si>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</si>
  <si>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</si>
  <si>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</si>
  <si>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</si>
  <si>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</si>
  <si>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</si>
  <si>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</si>
  <si>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</si>
  <si>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</si>
  <si>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</si>
  <si>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</si>
  <si>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</si>
  <si>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</si>
  <si>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</si>
  <si>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</si>
  <si>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</si>
  <si>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</si>
  <si>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</si>
  <si>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</si>
  <si>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</si>
  <si>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</si>
  <si>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</si>
  <si>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</si>
  <si>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</si>
  <si>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</si>
  <si>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</si>
  <si>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</si>
  <si>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</si>
  <si>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</si>
  <si>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</si>
  <si>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</si>
  <si>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</si>
  <si>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</si>
  <si>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</si>
  <si>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</si>
  <si>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</si>
  <si>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</si>
  <si>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</si>
  <si>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</si>
  <si>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</si>
  <si>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</si>
  <si>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</si>
  <si>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</si>
  <si>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</si>
  <si>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</si>
  <si>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</si>
  <si>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</si>
  <si>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</si>
  <si>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</si>
  <si>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</si>
  <si>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</si>
  <si>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</si>
  <si>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</si>
  <si>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</si>
  <si>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</si>
  <si>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</si>
  <si>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</si>
  <si>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</si>
  <si>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</si>
  <si>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</si>
  <si>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</si>
  <si>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</si>
  <si>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</si>
  <si>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</si>
  <si>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</si>
  <si>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</si>
  <si>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</si>
  <si>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</si>
  <si>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</si>
  <si>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</si>
  <si>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</si>
  <si>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</si>
  <si>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</si>
  <si>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</si>
  <si>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</si>
  <si>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</si>
  <si>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</si>
  <si>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</si>
  <si>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</si>
  <si>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</si>
  <si>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</si>
  <si>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</si>
  <si>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</si>
  <si>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</si>
  <si>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</si>
  <si>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</si>
  <si>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</si>
  <si>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</si>
  <si>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</si>
  <si>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</si>
  <si>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</si>
  <si>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</si>
  <si>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</si>
  <si>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</si>
  <si>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</si>
  <si>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</si>
  <si>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</si>
  <si>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</si>
  <si>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</si>
  <si>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</si>
  <si>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</si>
  <si>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</si>
  <si>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</si>
  <si>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</si>
  <si>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</si>
  <si>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</si>
  <si>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</si>
  <si>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</si>
  <si>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</si>
  <si>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</si>
  <si>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</si>
  <si>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</si>
  <si>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</si>
  <si>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</si>
  <si>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</si>
  <si>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</si>
  <si>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</si>
  <si>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</si>
  <si>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</si>
  <si>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</si>
  <si>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</si>
  <si>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</si>
  <si>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</si>
  <si>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</si>
  <si>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</si>
  <si>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</si>
  <si>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</si>
  <si>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</si>
  <si>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</si>
  <si>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</si>
  <si>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</si>
  <si>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</si>
  <si>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</si>
  <si>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</si>
  <si>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</si>
  <si>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</si>
  <si>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</si>
  <si>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</si>
  <si>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</si>
  <si>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</si>
  <si>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</si>
  <si>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</si>
  <si>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</si>
  <si>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</si>
  <si>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</si>
  <si>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</si>
  <si>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</si>
  <si>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</si>
  <si>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</si>
  <si>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</si>
  <si>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</si>
  <si>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</si>
  <si>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</si>
  <si>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</si>
  <si>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</si>
  <si>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</si>
  <si>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</si>
  <si>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</si>
  <si>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</si>
  <si>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</si>
  <si>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</si>
  <si>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</si>
  <si>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</si>
  <si>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</si>
  <si>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</si>
  <si>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</si>
  <si>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</si>
  <si>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</si>
  <si>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</si>
  <si>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</si>
  <si>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</si>
  <si>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</si>
  <si>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</si>
  <si>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</si>
  <si>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</si>
  <si>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</si>
  <si>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</si>
  <si>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</si>
  <si>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</si>
  <si>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</si>
  <si>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</si>
  <si>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</si>
  <si>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</si>
  <si>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</si>
  <si>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</si>
  <si>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</si>
  <si>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</si>
  <si>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</si>
  <si>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</si>
  <si>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</si>
  <si>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</si>
  <si>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</si>
  <si>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</si>
  <si>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</si>
  <si>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</si>
  <si>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</si>
  <si>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</si>
  <si>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</si>
  <si>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</si>
  <si>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</si>
  <si>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</si>
  <si>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</si>
  <si>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</si>
  <si>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</si>
  <si>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</si>
  <si>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</si>
  <si>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</si>
  <si>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</si>
  <si>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</si>
  <si>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</si>
  <si>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</si>
  <si>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</si>
  <si>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</si>
  <si>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</si>
  <si>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</si>
  <si>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</si>
  <si>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</si>
  <si>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</si>
  <si>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</si>
  <si>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</si>
  <si>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</si>
  <si>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</si>
  <si>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</si>
  <si>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</si>
  <si>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</si>
  <si>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</si>
  <si>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</si>
  <si>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</si>
  <si>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</si>
  <si>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</si>
  <si>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</si>
  <si>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</si>
  <si>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</si>
  <si>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</si>
  <si>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</si>
  <si>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</si>
  <si>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</si>
  <si>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</si>
  <si>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</si>
  <si>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</si>
  <si>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</si>
  <si>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</si>
  <si>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</si>
  <si>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</si>
  <si>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</si>
  <si>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</si>
  <si>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</si>
  <si>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</si>
  <si>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</si>
  <si>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</si>
  <si>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</si>
  <si>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</si>
  <si>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</si>
  <si>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</si>
  <si>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</si>
  <si>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</si>
  <si>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</si>
  <si>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</si>
  <si>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</si>
  <si>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</si>
  <si>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</si>
  <si>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</si>
  <si>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</si>
  <si>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</si>
  <si>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</si>
  <si>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</si>
  <si>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</si>
  <si>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</si>
  <si>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</si>
  <si>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</si>
  <si>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</si>
  <si>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</si>
  <si>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</si>
  <si>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</si>
  <si>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</si>
  <si>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</si>
  <si>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</si>
  <si>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</si>
  <si>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</si>
  <si>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</si>
  <si>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</si>
  <si>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</si>
  <si>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</si>
  <si>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</si>
  <si>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</si>
  <si>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</si>
  <si>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</si>
  <si>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</si>
  <si>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</si>
  <si>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</si>
  <si>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</si>
  <si>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</si>
  <si>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</si>
  <si>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</si>
  <si>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</si>
  <si>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</si>
  <si>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</si>
  <si>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</si>
  <si>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</si>
  <si>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</si>
  <si>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</si>
  <si>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</si>
  <si>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</si>
  <si>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</si>
  <si>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</si>
  <si>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</si>
  <si>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</si>
  <si>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</si>
  <si>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</si>
  <si>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</si>
  <si>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</si>
  <si>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</si>
  <si>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</si>
  <si>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</si>
  <si>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</si>
  <si>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</si>
  <si>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</si>
  <si>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</si>
  <si>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</si>
  <si>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</si>
  <si>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</si>
  <si>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</si>
  <si>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</si>
  <si>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</si>
  <si>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</si>
  <si>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</si>
  <si>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</si>
  <si>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</si>
  <si>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</si>
  <si>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</si>
  <si>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</si>
  <si>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</si>
  <si>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</si>
  <si>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</si>
  <si>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</si>
  <si>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</si>
  <si>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</si>
  <si>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</si>
  <si>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</si>
  <si>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</si>
  <si>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</si>
  <si>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</si>
  <si>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</si>
  <si>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</si>
  <si>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</si>
  <si>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</si>
  <si>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</si>
  <si>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</si>
  <si>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</si>
  <si>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</si>
  <si>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</si>
  <si>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</si>
  <si>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</si>
  <si>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</si>
  <si>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</si>
  <si>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</si>
  <si>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</si>
  <si>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</si>
  <si>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</si>
  <si>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</si>
  <si>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</si>
  <si>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</si>
  <si>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</si>
  <si>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</si>
  <si>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</si>
  <si>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</si>
  <si>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</si>
  <si>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</si>
  <si>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</si>
  <si>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</si>
  <si>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</si>
  <si>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</si>
  <si>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</si>
  <si>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</si>
  <si>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</si>
  <si>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</si>
  <si>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</si>
  <si>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</si>
  <si>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</si>
  <si>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</si>
  <si>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</si>
  <si>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</si>
  <si>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</si>
  <si>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</si>
  <si>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</si>
  <si>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</si>
  <si>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</si>
  <si>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</si>
  <si>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</si>
  <si>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</si>
  <si>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</si>
  <si>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</si>
  <si>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</si>
  <si>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</si>
  <si>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</si>
  <si>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</si>
  <si>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</si>
  <si>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</si>
  <si>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</si>
  <si>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</si>
  <si>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</si>
  <si>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</si>
  <si>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</si>
  <si>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</si>
  <si>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</si>
  <si>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</si>
  <si>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</si>
  <si>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</si>
  <si>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</si>
  <si>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</si>
  <si>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</si>
  <si>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</si>
  <si>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</si>
  <si>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</si>
  <si>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</si>
  <si>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</si>
  <si>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</si>
  <si>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</si>
  <si>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</si>
  <si>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</si>
  <si>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</si>
  <si>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</si>
  <si>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</si>
  <si>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</si>
  <si>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</si>
  <si>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</si>
  <si>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</si>
  <si>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</si>
  <si>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</si>
  <si>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</si>
  <si>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</si>
  <si>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</si>
  <si>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</si>
  <si>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</si>
  <si>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</si>
  <si>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</si>
  <si>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</si>
  <si>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</si>
  <si>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</si>
  <si>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</si>
  <si>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</si>
  <si>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</si>
  <si>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</si>
  <si>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</si>
  <si>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</si>
  <si>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</si>
  <si>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</si>
  <si>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</si>
  <si>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</si>
  <si>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</si>
  <si>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</si>
  <si>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</si>
  <si>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</si>
  <si>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</si>
  <si>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</si>
  <si>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</si>
  <si>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</si>
  <si>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</si>
  <si>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</si>
  <si>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</si>
  <si>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</si>
  <si>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</si>
  <si>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</si>
  <si>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</si>
  <si>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</si>
  <si>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</si>
  <si>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</si>
  <si>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</si>
  <si>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</si>
  <si>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</si>
  <si>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</si>
  <si>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</si>
  <si>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</si>
  <si>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</si>
  <si>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</si>
  <si>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</si>
  <si>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</si>
  <si>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</si>
  <si>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</si>
  <si>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</si>
  <si>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</si>
  <si>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</si>
  <si>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</si>
  <si>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</si>
  <si>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</si>
  <si>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</si>
  <si>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</si>
  <si>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</si>
  <si>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</si>
  <si>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</si>
  <si>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</si>
  <si>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</si>
  <si>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</si>
  <si>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</si>
  <si>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</si>
  <si>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</si>
  <si>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</si>
  <si>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</si>
  <si>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</si>
  <si>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</si>
  <si>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</si>
  <si>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</si>
  <si>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</si>
  <si>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</si>
  <si>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</si>
  <si>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</si>
  <si>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</si>
  <si>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</si>
  <si>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</si>
  <si>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</si>
  <si>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</si>
  <si>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</si>
  <si>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</si>
  <si>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</si>
  <si>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</si>
  <si>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</si>
  <si>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</si>
  <si>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</si>
  <si>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</si>
  <si>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</si>
  <si>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</si>
  <si>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</si>
  <si>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</si>
  <si>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</si>
  <si>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</si>
  <si>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</si>
  <si>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</si>
  <si>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</si>
  <si>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</si>
  <si>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</si>
  <si>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</si>
  <si>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</si>
  <si>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</si>
  <si>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</si>
  <si>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</si>
  <si>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</si>
  <si>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</si>
  <si>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</si>
  <si>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</si>
  <si>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</si>
  <si>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</si>
  <si>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</si>
  <si>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</si>
  <si>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</si>
  <si>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</si>
  <si>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</si>
  <si>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</si>
  <si>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</si>
  <si>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</si>
  <si>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</si>
  <si>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</si>
  <si>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</si>
  <si>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</si>
  <si>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</si>
  <si>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</si>
  <si>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</si>
  <si>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</si>
  <si>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</si>
  <si>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</si>
  <si>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</si>
  <si>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</si>
  <si>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</si>
  <si>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</si>
  <si>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</si>
  <si>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</si>
  <si>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</si>
  <si>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</si>
  <si>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</si>
  <si>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</si>
  <si>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</si>
  <si>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</si>
  <si>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</si>
  <si>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</si>
  <si>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</si>
  <si>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</si>
  <si>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</si>
  <si>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</si>
  <si>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</si>
  <si>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</si>
  <si>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</si>
  <si>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</si>
  <si>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</si>
  <si>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</si>
  <si>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</si>
  <si>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</si>
  <si>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</si>
  <si>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</si>
  <si>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</si>
  <si>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</si>
  <si>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</si>
  <si>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</si>
  <si>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</si>
  <si>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</si>
  <si>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</si>
  <si>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</si>
  <si>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</si>
  <si>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</si>
  <si>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</si>
  <si>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</si>
  <si>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</si>
  <si>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</si>
  <si>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</si>
  <si>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</si>
  <si>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</si>
  <si>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</si>
  <si>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</si>
  <si>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</si>
  <si>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</si>
  <si>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</si>
  <si>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</si>
  <si>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</si>
  <si>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</si>
  <si>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</si>
  <si>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</si>
  <si>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</si>
  <si>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</si>
  <si>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</si>
  <si>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</si>
  <si>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</si>
  <si>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</si>
  <si>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</si>
  <si>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</si>
  <si>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</si>
  <si>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</si>
  <si>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</si>
  <si>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</si>
  <si>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</si>
  <si>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</si>
  <si>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</si>
  <si>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</si>
  <si>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</si>
  <si>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</si>
  <si>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</si>
  <si>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</si>
  <si>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</si>
  <si>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</si>
  <si>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</si>
  <si>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</si>
  <si>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</si>
  <si>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</si>
  <si>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</si>
  <si>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</si>
  <si>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</si>
  <si>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</si>
  <si>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</si>
  <si>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</si>
  <si>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</si>
  <si>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</si>
  <si>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</si>
  <si>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</si>
  <si>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</si>
  <si>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</si>
  <si>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</si>
  <si>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</si>
  <si>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</si>
  <si>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</si>
  <si>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</si>
  <si>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</si>
  <si>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</si>
  <si>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</si>
  <si>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</si>
  <si>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</si>
  <si>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</si>
  <si>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</si>
  <si>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</si>
  <si>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</si>
  <si>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</si>
  <si>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</si>
  <si>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</si>
  <si>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</si>
  <si>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</si>
  <si>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</si>
  <si>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</si>
  <si>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</si>
  <si>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</si>
  <si>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</si>
  <si>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</si>
  <si>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</si>
  <si>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</si>
  <si>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</si>
  <si>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</si>
  <si>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</si>
  <si>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</si>
  <si>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</si>
  <si>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</si>
  <si>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</si>
  <si>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</si>
  <si>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</si>
  <si>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</si>
  <si>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</si>
  <si>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</si>
  <si>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</si>
  <si>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</si>
  <si>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</si>
  <si>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</si>
  <si>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</si>
  <si>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</si>
  <si>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</si>
  <si>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</si>
  <si>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</si>
  <si>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</si>
  <si>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</si>
  <si>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</si>
  <si>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</si>
  <si>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</si>
  <si>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</si>
  <si>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</si>
  <si>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</si>
  <si>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</si>
  <si>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</si>
  <si>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</si>
  <si>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</si>
  <si>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</si>
  <si>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</si>
  <si>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</si>
  <si>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</si>
  <si>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</si>
  <si>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</si>
  <si>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</si>
  <si>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</si>
  <si>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</si>
  <si>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</si>
  <si>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</si>
  <si>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</si>
  <si>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</si>
  <si>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</si>
  <si>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</si>
  <si>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</si>
  <si>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</si>
  <si>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</si>
  <si>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</si>
  <si>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</si>
  <si>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</si>
  <si>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</si>
  <si>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</si>
  <si>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</si>
  <si>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</si>
  <si>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</si>
  <si>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</si>
  <si>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</si>
  <si>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</si>
  <si>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</si>
  <si>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</si>
  <si>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</si>
  <si>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</si>
  <si>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</si>
  <si>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</si>
  <si>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</si>
  <si>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</si>
  <si>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</si>
  <si>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</si>
  <si>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</si>
  <si>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</si>
  <si>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</si>
  <si>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</si>
  <si>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</si>
  <si>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</si>
  <si>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</si>
  <si>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</si>
  <si>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</si>
  <si>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</si>
  <si>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</si>
  <si>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</si>
  <si>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</si>
  <si>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</si>
  <si>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</si>
  <si>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</si>
  <si>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</si>
  <si>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</si>
  <si>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</si>
  <si>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</si>
  <si>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</si>
  <si>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</si>
  <si>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</si>
  <si>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</si>
  <si>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</si>
  <si>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</si>
  <si>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</si>
  <si>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</si>
  <si>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</si>
  <si>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</si>
  <si>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</si>
  <si>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</si>
  <si>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</si>
  <si>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</si>
  <si>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</si>
  <si>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</si>
  <si>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</si>
  <si>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</si>
  <si>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</si>
  <si>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</si>
  <si>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</si>
  <si>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</si>
  <si>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</si>
  <si>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</si>
  <si>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</si>
  <si>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</si>
  <si>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</si>
  <si>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</si>
  <si>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</si>
  <si>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</si>
  <si>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</si>
  <si>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</si>
  <si>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</si>
  <si>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</si>
  <si>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</si>
  <si>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</si>
  <si>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</si>
  <si>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</si>
  <si>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</si>
  <si>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</si>
  <si>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</si>
  <si>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</si>
  <si>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</si>
  <si>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</si>
  <si>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</si>
  <si>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</si>
  <si>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</si>
  <si>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</si>
  <si>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</si>
  <si>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</si>
  <si>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</si>
  <si>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</si>
  <si>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</si>
  <si>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</si>
  <si>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</si>
  <si>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</si>
  <si>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</si>
  <si>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</si>
  <si>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</si>
  <si>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</si>
  <si>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</si>
  <si>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</si>
  <si>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</si>
  <si>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</si>
  <si>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</si>
  <si>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</si>
  <si>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</si>
  <si>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</si>
  <si>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</si>
  <si>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</si>
  <si>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</si>
  <si>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</si>
  <si>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</si>
  <si>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</si>
  <si>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</si>
  <si>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</si>
  <si>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</si>
  <si>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</si>
  <si>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</si>
  <si>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</si>
  <si>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</si>
  <si>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</si>
  <si>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</si>
  <si>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</si>
  <si>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</si>
  <si>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</si>
  <si>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</si>
  <si>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</si>
  <si>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</si>
  <si>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</si>
  <si>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</si>
  <si>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</si>
  <si>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</si>
  <si>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</si>
  <si>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</si>
  <si>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</si>
  <si>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</si>
  <si>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</si>
  <si>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</si>
  <si>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</si>
  <si>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</si>
  <si>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</si>
  <si>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</si>
  <si>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</si>
  <si>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</si>
  <si>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</si>
  <si>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</si>
  <si>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</si>
  <si>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</si>
  <si>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</si>
  <si>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</si>
  <si>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</si>
  <si>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</si>
  <si>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</si>
  <si>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</si>
  <si>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</si>
  <si>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</si>
  <si>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</si>
  <si>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</si>
  <si>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</si>
  <si>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</si>
  <si>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</si>
  <si>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</si>
  <si>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</si>
  <si>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</si>
  <si>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</si>
  <si>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</si>
  <si>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</si>
  <si>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</si>
  <si>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</si>
  <si>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</si>
  <si>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</si>
  <si>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</si>
  <si>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</si>
  <si>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</si>
  <si>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</si>
  <si>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</si>
  <si>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</si>
  <si>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</si>
  <si>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</si>
  <si>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</si>
  <si>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</si>
  <si>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</si>
  <si>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</si>
  <si>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</si>
  <si>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</si>
  <si>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</si>
  <si>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</si>
  <si>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</si>
  <si>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</si>
  <si>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</si>
  <si>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</si>
  <si>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</si>
  <si>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</si>
  <si>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</si>
  <si>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</si>
  <si>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</si>
  <si>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</si>
  <si>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</si>
  <si>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</si>
  <si>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</si>
  <si>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</si>
  <si>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</si>
  <si>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</si>
  <si>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</si>
  <si>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</si>
  <si>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</si>
  <si>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</si>
  <si>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</si>
  <si>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</si>
  <si>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</si>
  <si>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</si>
  <si>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</si>
  <si>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</si>
  <si>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</si>
  <si>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</si>
  <si>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</si>
  <si>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</si>
  <si>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</si>
  <si>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</si>
  <si>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</si>
  <si>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</si>
  <si>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</si>
  <si>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</si>
  <si>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</si>
  <si>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</si>
  <si>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</si>
  <si>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</si>
  <si>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</si>
  <si>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</si>
  <si>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</si>
  <si>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</si>
  <si>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</si>
  <si>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</si>
  <si>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</si>
  <si>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</si>
  <si>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</si>
  <si>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</si>
  <si>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</si>
  <si>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</si>
  <si>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</si>
  <si>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</si>
  <si>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</si>
  <si>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</si>
  <si>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</si>
  <si>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</si>
  <si>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</si>
  <si>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</si>
  <si>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</si>
  <si>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</si>
  <si>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</si>
  <si>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</si>
  <si>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</si>
  <si>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</si>
  <si>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</si>
  <si>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</si>
  <si>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</si>
  <si>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</si>
  <si>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</si>
  <si>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</si>
  <si>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</si>
  <si>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</si>
  <si>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</si>
  <si>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</si>
  <si>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</si>
  <si>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</si>
  <si>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</si>
  <si>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</si>
  <si>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</si>
  <si>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</si>
  <si>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</si>
  <si>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</si>
  <si>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</si>
  <si>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</si>
  <si>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</si>
  <si>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</si>
  <si>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</si>
  <si>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</si>
  <si>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</si>
  <si>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</si>
  <si>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</si>
  <si>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</si>
  <si>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</si>
  <si>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</si>
  <si>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</si>
  <si>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</si>
  <si>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</si>
  <si>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</si>
  <si>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</si>
  <si>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</si>
  <si>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</si>
  <si>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</si>
  <si>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</si>
  <si>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</si>
  <si>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</si>
  <si>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</si>
  <si>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</si>
  <si>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</si>
  <si>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</si>
  <si>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</si>
  <si>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</si>
  <si>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</si>
  <si>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</si>
  <si>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</si>
  <si>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</si>
  <si>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</si>
  <si>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</si>
  <si>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</si>
  <si>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</si>
  <si>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</si>
  <si>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</si>
  <si>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</si>
  <si>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</si>
  <si>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</si>
  <si>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</si>
  <si>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</si>
  <si>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</si>
  <si>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</si>
  <si>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</si>
  <si>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</si>
  <si>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</si>
  <si>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</si>
  <si>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</si>
  <si>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</si>
  <si>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</si>
  <si>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</si>
  <si>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</si>
  <si>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</si>
  <si>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</si>
  <si>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</si>
  <si>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</si>
  <si>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</si>
  <si>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</si>
  <si>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</si>
  <si>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</si>
  <si>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</si>
  <si>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</si>
  <si>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</si>
  <si>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</si>
  <si>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</si>
  <si>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</si>
  <si>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</si>
  <si>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</si>
  <si>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</si>
  <si>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</si>
  <si>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</si>
  <si>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</si>
  <si>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</si>
  <si>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</si>
  <si>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</si>
  <si>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</si>
  <si>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</si>
  <si>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</si>
  <si>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</si>
  <si>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</si>
  <si>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</si>
  <si>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</si>
  <si>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</si>
  <si>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</si>
  <si>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</si>
  <si>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</si>
  <si>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</si>
  <si>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</si>
  <si>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</si>
  <si>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</si>
  <si>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</si>
  <si>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</si>
  <si>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</si>
  <si>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</si>
  <si>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</si>
  <si>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</si>
  <si>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</si>
  <si>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</si>
  <si>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</si>
  <si>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</si>
  <si>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</si>
  <si>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</si>
  <si>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</si>
  <si>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</si>
  <si>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</si>
  <si>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</si>
  <si>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</si>
  <si>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</si>
  <si>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</si>
  <si>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</si>
  <si>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</si>
  <si>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</si>
  <si>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</si>
  <si>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</si>
  <si>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</si>
  <si>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</si>
  <si>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</si>
  <si>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</si>
  <si>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</si>
  <si>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</si>
  <si>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</si>
  <si>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</si>
  <si>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</si>
  <si>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</si>
  <si>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</si>
  <si>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</si>
  <si>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</si>
  <si>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</si>
  <si>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</si>
  <si>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</si>
  <si>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</si>
  <si>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</si>
  <si>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</si>
  <si>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</si>
  <si>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</si>
  <si>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</si>
  <si>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</si>
  <si>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</si>
  <si>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</si>
  <si>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</si>
  <si>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</si>
  <si>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</si>
  <si>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</si>
  <si>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</si>
  <si>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</si>
  <si>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</si>
  <si>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</si>
  <si>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</si>
  <si>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</si>
  <si>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</si>
  <si>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</si>
  <si>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</si>
  <si>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</si>
  <si>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</si>
  <si>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</si>
  <si>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</si>
  <si>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</si>
  <si>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</si>
  <si>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</si>
  <si>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</si>
  <si>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</si>
  <si>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</si>
  <si>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</si>
  <si>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</si>
  <si>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</si>
  <si>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</si>
  <si>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</si>
  <si>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</si>
  <si>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</si>
  <si>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</si>
  <si>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</si>
  <si>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</si>
  <si>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</si>
  <si>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</si>
  <si>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</si>
  <si>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</si>
  <si>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</si>
  <si>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</si>
  <si>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</si>
  <si>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</si>
  <si>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</si>
  <si>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</si>
  <si>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</si>
  <si>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</si>
  <si>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</si>
  <si>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</si>
  <si>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</si>
  <si>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</si>
  <si>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</si>
  <si>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</si>
  <si>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</si>
  <si>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</si>
  <si>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</si>
  <si>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</si>
  <si>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</si>
  <si>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</si>
  <si>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</si>
  <si>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</si>
  <si>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</si>
  <si>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</si>
  <si>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</si>
  <si>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</si>
  <si>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</si>
  <si>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</si>
  <si>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</si>
  <si>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</si>
  <si>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</si>
  <si>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</si>
  <si>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</si>
  <si>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</si>
  <si>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</si>
  <si>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</si>
  <si>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</si>
  <si>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</si>
  <si>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</si>
  <si>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</si>
  <si>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</si>
  <si>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</si>
  <si>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</si>
  <si>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</si>
  <si>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</si>
  <si>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</si>
  <si>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</si>
  <si>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</si>
  <si>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</si>
  <si>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</si>
  <si>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</si>
  <si>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</si>
  <si>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</si>
  <si>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</si>
  <si>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</si>
  <si>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</si>
  <si>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</si>
  <si>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</si>
  <si>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</si>
  <si>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</si>
  <si>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</si>
  <si>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</si>
  <si>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</si>
  <si>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</si>
  <si>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</si>
  <si>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</si>
  <si>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</si>
  <si>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</si>
  <si>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</si>
  <si>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</si>
  <si>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</si>
  <si>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</si>
  <si>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</si>
  <si>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</si>
  <si>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</si>
  <si>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</si>
  <si>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</si>
  <si>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</si>
  <si>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</si>
  <si>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</si>
  <si>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</si>
  <si>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</si>
  <si>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</si>
  <si>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</si>
  <si>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</si>
  <si>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</si>
  <si>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</si>
  <si>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</si>
  <si>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</si>
  <si>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</si>
  <si>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</si>
  <si>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</si>
  <si>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</si>
  <si>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</si>
  <si>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</si>
  <si>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</si>
  <si>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</si>
  <si>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</si>
  <si>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</si>
  <si>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</si>
  <si>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</si>
  <si>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</si>
  <si>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</si>
  <si>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</si>
  <si>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</si>
  <si>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</si>
  <si>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</si>
  <si>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</si>
  <si>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</si>
  <si>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</si>
  <si>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</si>
  <si>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</si>
  <si>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</si>
  <si>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</si>
  <si>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</si>
  <si>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</si>
  <si>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</si>
  <si>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</si>
  <si>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</si>
  <si>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</si>
  <si>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</si>
  <si>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</si>
  <si>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</si>
  <si>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</si>
  <si>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</si>
  <si>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</si>
  <si>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</si>
  <si>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</si>
  <si>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</si>
  <si>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</si>
  <si>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</si>
  <si>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</si>
  <si>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</si>
  <si>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</si>
  <si>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</si>
  <si>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</si>
  <si>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</si>
  <si>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</si>
  <si>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</si>
  <si>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</si>
  <si>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</si>
  <si>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</si>
  <si>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</si>
  <si>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</si>
  <si>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</si>
  <si>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</si>
  <si>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</si>
  <si>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</si>
  <si>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</si>
  <si>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</si>
  <si>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</si>
  <si>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</si>
  <si>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</si>
  <si>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</si>
  <si>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</si>
  <si>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</si>
  <si>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</si>
  <si>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</si>
  <si>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</si>
  <si>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</si>
  <si>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</si>
  <si>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</si>
  <si>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</si>
  <si>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</si>
  <si>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</si>
  <si>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</si>
  <si>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</si>
  <si>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</si>
  <si>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</si>
  <si>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</si>
  <si>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</si>
  <si>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</si>
  <si>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</si>
  <si>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</si>
  <si>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</si>
  <si>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</si>
  <si>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</si>
  <si>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</si>
  <si>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</si>
  <si>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</si>
  <si>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</si>
  <si>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</si>
  <si>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</si>
  <si>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</si>
  <si>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</si>
  <si>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</si>
  <si>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</si>
  <si>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</si>
  <si>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</si>
  <si>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</si>
  <si>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</si>
  <si>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</si>
  <si>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</si>
  <si>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</si>
  <si>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</si>
  <si>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</si>
  <si>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</si>
  <si>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</si>
  <si>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</si>
  <si>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</si>
  <si>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</si>
  <si>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</si>
  <si>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</si>
  <si>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</si>
  <si>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</si>
  <si>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</si>
  <si>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</si>
  <si>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</si>
  <si>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</si>
  <si>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</si>
  <si>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</si>
  <si>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</si>
  <si>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</si>
  <si>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</si>
  <si>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</si>
  <si>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</si>
  <si>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</si>
  <si>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</si>
  <si>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</si>
  <si>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</si>
  <si>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</si>
  <si>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</si>
  <si>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</si>
  <si>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</si>
  <si>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</si>
  <si>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</si>
  <si>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</si>
  <si>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</si>
  <si>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</si>
  <si>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</si>
  <si>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</si>
  <si>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</si>
  <si>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</si>
  <si>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</si>
  <si>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</si>
  <si>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</si>
  <si>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</si>
  <si>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</si>
  <si>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</si>
  <si>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</si>
  <si>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</si>
  <si>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</si>
  <si>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</si>
  <si>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</si>
  <si>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</si>
  <si>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</si>
  <si>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</si>
  <si>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</si>
  <si>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</si>
  <si>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</si>
  <si>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</si>
  <si>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</si>
  <si>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</si>
  <si>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</si>
  <si>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</si>
  <si>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</si>
  <si>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</si>
  <si>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</si>
  <si>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</si>
  <si>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</si>
  <si>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</si>
  <si>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</si>
  <si>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</si>
  <si>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</si>
  <si>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</si>
  <si>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</si>
  <si>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</si>
  <si>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</si>
  <si>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</si>
  <si>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</si>
  <si>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</si>
  <si>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</si>
  <si>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</si>
  <si>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</si>
  <si>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</si>
  <si>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</si>
  <si>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</si>
  <si>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</si>
  <si>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</si>
  <si>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</si>
  <si>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</si>
  <si>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</si>
  <si>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</si>
  <si>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</si>
  <si>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</si>
  <si>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</si>
  <si>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</si>
  <si>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</si>
  <si>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</si>
  <si>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</si>
  <si>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</si>
  <si>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</si>
  <si>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</si>
  <si>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</si>
  <si>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</si>
  <si>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</si>
  <si>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</si>
  <si>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</si>
  <si>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</si>
  <si>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</si>
  <si>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</si>
  <si>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</si>
  <si>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</si>
  <si>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</si>
  <si>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</si>
  <si>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</si>
  <si>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</si>
  <si>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</si>
  <si>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</si>
  <si>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</si>
  <si>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</si>
  <si>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</si>
  <si>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</si>
  <si>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</si>
  <si>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</si>
  <si>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</si>
  <si>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</si>
  <si>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</si>
  <si>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</si>
  <si>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</si>
  <si>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</si>
  <si>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</si>
  <si>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</si>
  <si>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</si>
  <si>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</si>
  <si>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</si>
  <si>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</si>
  <si>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</si>
  <si>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</si>
  <si>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</si>
  <si>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</si>
  <si>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</si>
  <si>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</si>
  <si>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</si>
  <si>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</si>
  <si>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</si>
  <si>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</si>
  <si>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</si>
  <si>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</si>
  <si>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</si>
  <si>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</si>
  <si>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</si>
  <si>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</si>
  <si>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</si>
  <si>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</si>
  <si>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</si>
  <si>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</si>
  <si>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</si>
  <si>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</si>
  <si>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</si>
  <si>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</si>
  <si>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</si>
  <si>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</si>
  <si>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</si>
  <si>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</si>
  <si>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</si>
  <si>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</si>
  <si>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</si>
  <si>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</si>
  <si>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</si>
  <si>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</si>
  <si>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</si>
  <si>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</si>
  <si>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</si>
  <si>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</si>
  <si>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</si>
  <si>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</si>
  <si>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</si>
  <si>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</si>
  <si>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</si>
  <si>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</si>
  <si>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</si>
  <si>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</si>
  <si>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</si>
  <si>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</si>
  <si>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</si>
  <si>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</si>
  <si>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</si>
  <si>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</si>
  <si>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</si>
  <si>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</si>
  <si>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</si>
  <si>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</si>
  <si>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</si>
  <si>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</si>
  <si>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</si>
  <si>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</si>
  <si>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</si>
  <si>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</si>
  <si>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</si>
  <si>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</si>
  <si>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</si>
  <si>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</si>
  <si>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</si>
  <si>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</si>
  <si>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</si>
  <si>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</si>
  <si>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</si>
  <si>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</si>
  <si>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</si>
  <si>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</si>
  <si>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</si>
  <si>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</si>
  <si>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</si>
  <si>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</si>
  <si>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</si>
  <si>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</si>
  <si>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</si>
  <si>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</si>
  <si>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</si>
  <si>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</si>
  <si>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</si>
  <si>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</si>
  <si>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</si>
  <si>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</si>
  <si>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</si>
  <si>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</si>
  <si>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</si>
  <si>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</si>
  <si>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</si>
  <si>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</si>
  <si>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</si>
  <si>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</si>
  <si>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</si>
  <si>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</si>
  <si>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</si>
  <si>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</si>
  <si>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</si>
  <si>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</si>
  <si>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</si>
  <si>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</si>
  <si>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</si>
  <si>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</si>
  <si>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</si>
  <si>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</si>
  <si>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</si>
  <si>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</si>
  <si>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</si>
  <si>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</si>
  <si>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</si>
  <si>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</si>
  <si>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</si>
  <si>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</si>
  <si>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</si>
  <si>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</si>
  <si>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</si>
  <si>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</si>
  <si>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</si>
  <si>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</si>
  <si>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</si>
  <si>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</si>
  <si>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</si>
  <si>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</si>
  <si>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</si>
  <si>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</si>
  <si>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</si>
  <si>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</si>
  <si>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</si>
  <si>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</si>
  <si>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</si>
  <si>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</si>
  <si>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</si>
  <si>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</si>
  <si>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</si>
  <si>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</si>
  <si>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</si>
  <si>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</si>
  <si>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</si>
  <si>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</si>
  <si>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</si>
  <si>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</si>
  <si>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</si>
  <si>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</si>
  <si>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</si>
  <si>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</si>
  <si>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</si>
  <si>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</si>
  <si>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</si>
  <si>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</si>
  <si>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</si>
  <si>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</si>
  <si>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</si>
  <si>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</si>
  <si>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</si>
  <si>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</si>
  <si>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</si>
  <si>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</si>
  <si>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</si>
  <si>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</si>
  <si>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</si>
  <si>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</si>
  <si>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</si>
  <si>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</si>
  <si>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</si>
  <si>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</si>
  <si>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</si>
  <si>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</si>
  <si>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</si>
  <si>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</si>
  <si>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</si>
  <si>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</si>
  <si>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</si>
  <si>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</si>
  <si>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</si>
  <si>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</si>
  <si>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</si>
  <si>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</si>
  <si>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</si>
  <si>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</si>
  <si>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</si>
  <si>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</si>
  <si>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</si>
  <si>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</si>
  <si>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</si>
  <si>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</si>
  <si>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</si>
  <si>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</si>
  <si>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</si>
  <si>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</si>
  <si>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</si>
  <si>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</si>
  <si>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</si>
  <si>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</si>
  <si>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</si>
  <si>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</si>
  <si>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</si>
  <si>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</si>
  <si>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</si>
  <si>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</si>
  <si>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</si>
  <si>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</si>
  <si>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</si>
  <si>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</si>
  <si>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</si>
  <si>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</si>
  <si>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</si>
  <si>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</si>
  <si>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</si>
  <si>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</si>
  <si>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</si>
  <si>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</si>
  <si>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</si>
  <si>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</si>
  <si>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</si>
  <si>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</si>
  <si>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</si>
  <si>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</si>
  <si>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</si>
  <si>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</si>
  <si>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</si>
  <si>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</si>
  <si>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</si>
  <si>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</si>
  <si>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</si>
  <si>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</si>
  <si>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</si>
  <si>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</si>
  <si>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</si>
  <si>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</si>
  <si>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</si>
  <si>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</si>
  <si>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</si>
  <si>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</si>
  <si>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</si>
  <si>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</si>
  <si>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</si>
  <si>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</si>
  <si>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</si>
  <si>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</si>
  <si>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</si>
  <si>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</si>
  <si>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</si>
  <si>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</si>
  <si>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</si>
  <si>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</si>
  <si>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</si>
  <si>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</si>
  <si>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</si>
  <si>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</si>
  <si>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</si>
  <si>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</si>
  <si>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</si>
  <si>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</si>
  <si>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</si>
  <si>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</si>
  <si>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</si>
  <si>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</si>
  <si>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</si>
  <si>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</si>
  <si>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</si>
  <si>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</si>
  <si>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</si>
  <si>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</si>
  <si>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</si>
  <si>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</si>
  <si>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</si>
  <si>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</si>
  <si>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</si>
  <si>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</si>
  <si>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</si>
  <si>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</si>
  <si>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</si>
  <si>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</si>
  <si>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</si>
  <si>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</si>
  <si>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</si>
  <si>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</si>
  <si>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</si>
  <si>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</si>
  <si>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</si>
  <si>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</si>
  <si>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</si>
  <si>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</si>
  <si>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</si>
  <si>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</si>
  <si>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</si>
  <si>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</si>
  <si>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</si>
  <si>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</si>
  <si>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</si>
  <si>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</si>
  <si>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</si>
  <si>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</si>
  <si>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</si>
  <si>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</si>
  <si>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</si>
  <si>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</si>
  <si>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</si>
  <si>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</si>
  <si>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</si>
  <si>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</si>
  <si>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</si>
  <si>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</si>
  <si>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</si>
  <si>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</si>
  <si>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</si>
  <si>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</si>
  <si>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</si>
  <si>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</si>
  <si>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</si>
  <si>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</si>
  <si>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</si>
  <si>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</si>
  <si>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</si>
  <si>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</si>
  <si>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</si>
  <si>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</si>
  <si>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</si>
  <si>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</si>
  <si>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</si>
  <si>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</si>
  <si>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</si>
  <si>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</si>
  <si>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</si>
  <si>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</si>
  <si>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</si>
  <si>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</si>
  <si>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</si>
  <si>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</si>
  <si>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</si>
  <si>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</si>
  <si>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</si>
  <si>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</si>
  <si>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</si>
  <si>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</si>
  <si>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</si>
  <si>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</si>
  <si>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</si>
  <si>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</si>
  <si>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</si>
  <si>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</si>
  <si>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</si>
  <si>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</si>
  <si>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</si>
  <si>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</si>
  <si>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</si>
  <si>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</si>
  <si>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</si>
  <si>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</si>
  <si>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</si>
  <si>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</si>
  <si>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</si>
  <si>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</si>
  <si>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</si>
  <si>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</si>
  <si>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</si>
  <si>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</si>
  <si>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</si>
  <si>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</si>
  <si>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</si>
  <si>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</si>
  <si>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</si>
  <si>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</si>
  <si>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</si>
  <si>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</si>
  <si>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</si>
  <si>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</si>
  <si>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</si>
  <si>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</si>
  <si>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</si>
  <si>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</si>
  <si>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</si>
  <si>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</si>
  <si>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</si>
  <si>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</si>
  <si>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</si>
  <si>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</si>
  <si>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</si>
  <si>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</si>
  <si>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</si>
  <si>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</si>
  <si>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</si>
  <si>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</si>
  <si>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</si>
  <si>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</si>
  <si>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</si>
  <si>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</si>
  <si>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</si>
  <si>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</si>
  <si>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</si>
  <si>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</si>
  <si>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</si>
  <si>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</si>
  <si>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</si>
  <si>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</si>
  <si>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</si>
  <si>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</si>
  <si>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</si>
  <si>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</si>
  <si>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</si>
  <si>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</si>
  <si>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</si>
  <si>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</si>
  <si>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</si>
  <si>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</si>
  <si>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</si>
  <si>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</si>
  <si>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</si>
  <si>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</si>
  <si>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</si>
  <si>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</si>
  <si>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</si>
  <si>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</si>
  <si>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</si>
  <si>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</si>
  <si>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</si>
  <si>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</si>
  <si>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</si>
  <si>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</si>
  <si>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</si>
  <si>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</si>
  <si>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</si>
  <si>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</si>
  <si>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</si>
  <si>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</si>
  <si>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</si>
  <si>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</si>
  <si>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</si>
  <si>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</si>
  <si>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</si>
  <si>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</si>
  <si>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</si>
  <si>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</si>
  <si>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</si>
  <si>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</si>
  <si>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</si>
  <si>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</si>
  <si>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</si>
  <si>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</si>
  <si>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</si>
  <si>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</si>
  <si>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</si>
  <si>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</si>
  <si>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</si>
  <si>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</si>
  <si>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</si>
  <si>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</si>
  <si>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</si>
  <si>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</si>
  <si>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</si>
  <si>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</si>
  <si>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</si>
  <si>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</si>
  <si>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</si>
  <si>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</si>
  <si>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</si>
  <si>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</si>
  <si>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</si>
  <si>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</si>
  <si>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</si>
  <si>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</si>
  <si>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</si>
  <si>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</si>
  <si>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</si>
  <si>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</si>
  <si>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</si>
  <si>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</si>
  <si>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</si>
  <si>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</si>
  <si>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</si>
  <si>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</si>
  <si>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</si>
  <si>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</si>
  <si>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</si>
  <si>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</si>
  <si>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</si>
  <si>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</si>
  <si>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</si>
  <si>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</si>
  <si>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</si>
  <si>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</si>
  <si>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</si>
  <si>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</si>
  <si>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</si>
  <si>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</si>
  <si>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</si>
  <si>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</si>
  <si>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</si>
  <si>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</si>
  <si>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</si>
  <si>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</si>
  <si>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</si>
  <si>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</si>
  <si>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</si>
  <si>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</si>
  <si>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</si>
  <si>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</si>
  <si>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</si>
  <si>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</si>
  <si>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</si>
  <si>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</si>
  <si>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</si>
  <si>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</si>
  <si>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</si>
  <si>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</si>
  <si>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</si>
  <si>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</si>
  <si>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</si>
  <si>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</si>
  <si>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</si>
  <si>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</si>
  <si>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</si>
  <si>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</si>
  <si>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</si>
  <si>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</si>
  <si>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</si>
  <si>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</si>
  <si>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</si>
  <si>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</si>
  <si>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</si>
  <si>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</si>
  <si>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</si>
  <si>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</si>
  <si>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</si>
  <si>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</si>
  <si>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</si>
  <si>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</si>
  <si>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</si>
  <si>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</si>
  <si>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</si>
  <si>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</si>
  <si>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</si>
  <si>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</si>
  <si>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</si>
  <si>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</si>
  <si>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</si>
  <si>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</si>
  <si>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</si>
  <si>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</si>
  <si>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</si>
  <si>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</si>
  <si>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</si>
  <si>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</si>
  <si>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</si>
  <si>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</si>
  <si>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</si>
  <si>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</si>
  <si>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</si>
  <si>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</si>
  <si>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</si>
  <si>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</si>
  <si>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</si>
  <si>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</si>
  <si>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</si>
  <si>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</si>
  <si>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</si>
  <si>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</si>
  <si>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</si>
  <si>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</si>
  <si>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</si>
  <si>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</si>
  <si>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</si>
  <si>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</si>
  <si>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</si>
  <si>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</si>
  <si>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</si>
  <si>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</si>
  <si>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</si>
  <si>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</si>
  <si>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</si>
  <si>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</si>
  <si>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</si>
  <si>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</si>
  <si>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</si>
  <si>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</si>
  <si>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</si>
  <si>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</si>
  <si>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</si>
  <si>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</si>
  <si>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</si>
  <si>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</si>
  <si>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</si>
  <si>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</si>
  <si>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</si>
  <si>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</si>
  <si>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</si>
  <si>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</si>
  <si>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</si>
  <si>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</si>
  <si>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</si>
  <si>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</si>
  <si>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</si>
  <si>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</si>
  <si>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</si>
  <si>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</si>
  <si>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</si>
  <si>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</si>
  <si>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</si>
  <si>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</si>
  <si>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</si>
  <si>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</si>
  <si>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</si>
  <si>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</si>
  <si>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</si>
  <si>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</si>
  <si>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</si>
  <si>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</si>
  <si>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</si>
  <si>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</si>
  <si>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</si>
  <si>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</si>
  <si>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</si>
  <si>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</si>
  <si>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</si>
  <si>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</si>
  <si>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</si>
  <si>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</si>
  <si>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</si>
  <si>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</si>
  <si>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</si>
  <si>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</si>
  <si>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</si>
  <si>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</si>
  <si>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</si>
  <si>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</si>
  <si>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</si>
  <si>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</si>
  <si>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</si>
  <si>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</si>
  <si>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</si>
  <si>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</si>
  <si>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</si>
  <si>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</si>
  <si>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</si>
  <si>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</si>
  <si>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</si>
  <si>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</si>
  <si>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</si>
  <si>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</si>
  <si>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</si>
  <si>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</si>
  <si>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</si>
  <si>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</si>
  <si>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</si>
  <si>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</si>
  <si>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</si>
  <si>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</si>
  <si>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</si>
  <si>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</si>
  <si>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</si>
  <si>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</si>
  <si>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</si>
  <si>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</si>
  <si>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</si>
  <si>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</si>
  <si>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</si>
  <si>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</si>
  <si>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</si>
  <si>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</si>
  <si>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</si>
  <si>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</si>
  <si>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</si>
  <si>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</si>
  <si>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</si>
  <si>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</si>
  <si>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</si>
  <si>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</si>
  <si>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</si>
  <si>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</si>
  <si>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</si>
  <si>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</si>
  <si>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</si>
  <si>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</si>
  <si>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</si>
  <si>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</si>
  <si>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</si>
  <si>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</si>
  <si>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</si>
  <si>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</si>
  <si>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</si>
  <si>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</si>
  <si>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</si>
  <si>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</si>
  <si>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</si>
  <si>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</si>
  <si>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</si>
  <si>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</si>
  <si>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</si>
  <si>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</si>
  <si>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</si>
  <si>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</si>
  <si>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</si>
  <si>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</si>
  <si>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</si>
  <si>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</si>
  <si>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</si>
  <si>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</si>
  <si>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</si>
  <si>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</si>
  <si>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</si>
  <si>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</si>
  <si>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</si>
  <si>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</si>
  <si>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</si>
  <si>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</si>
  <si>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</si>
  <si>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</si>
  <si>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</si>
  <si>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</si>
  <si>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</si>
  <si>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</si>
  <si>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</si>
  <si>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</si>
  <si>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</si>
  <si>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</si>
  <si>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</si>
  <si>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</si>
  <si>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</si>
  <si>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</si>
  <si>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</si>
  <si>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</si>
  <si>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</si>
  <si>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</si>
  <si>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</si>
  <si>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</si>
  <si>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</si>
  <si>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</si>
  <si>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</si>
  <si>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</si>
  <si>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</si>
  <si>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</si>
  <si>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</si>
  <si>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</si>
  <si>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</si>
  <si>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</si>
  <si>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</si>
  <si>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</si>
  <si>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</si>
  <si>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</si>
  <si>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</si>
  <si>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</si>
  <si>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</si>
  <si>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</si>
  <si>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</si>
  <si>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</si>
  <si>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</si>
  <si>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</si>
  <si>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</si>
  <si>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</si>
  <si>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</si>
  <si>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</si>
  <si>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</si>
  <si>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</si>
  <si>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</si>
  <si>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</si>
  <si>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</si>
  <si>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</si>
  <si>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</si>
  <si>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</si>
  <si>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</si>
  <si>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</si>
  <si>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</si>
  <si>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</si>
  <si>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</si>
  <si>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</si>
  <si>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</si>
  <si>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</si>
  <si>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</si>
  <si>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</si>
  <si>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</si>
  <si>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</si>
  <si>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</si>
  <si>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</si>
  <si>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</si>
  <si>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</si>
  <si>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</si>
  <si>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</si>
  <si>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</si>
  <si>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</si>
  <si>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</si>
  <si>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</si>
  <si>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</si>
  <si>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</si>
  <si>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</si>
  <si>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</si>
  <si>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</si>
  <si>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</si>
  <si>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</si>
  <si>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</si>
  <si>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</si>
  <si>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</si>
  <si>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</si>
  <si>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</si>
  <si>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</si>
  <si>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</si>
  <si>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</si>
  <si>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</si>
  <si>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</si>
  <si>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</si>
  <si>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</si>
  <si>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</si>
  <si>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</si>
  <si>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</si>
  <si>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</si>
  <si>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</si>
  <si>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</si>
  <si>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</si>
  <si>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</si>
  <si>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</si>
  <si>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</si>
  <si>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</si>
  <si>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</si>
  <si>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</si>
  <si>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</si>
  <si>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</si>
  <si>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</si>
  <si>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</si>
  <si>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</si>
  <si>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</si>
  <si>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</si>
  <si>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</si>
  <si>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</si>
  <si>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</si>
  <si>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</si>
  <si>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</si>
  <si>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</si>
  <si>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</si>
  <si>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</si>
  <si>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</si>
  <si>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</si>
  <si>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</si>
  <si>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</si>
  <si>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</si>
  <si>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</si>
  <si>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</si>
  <si>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</si>
  <si>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</si>
  <si>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</si>
  <si>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</si>
  <si>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</si>
  <si>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</si>
  <si>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</si>
  <si>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</si>
  <si>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</si>
  <si>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</si>
  <si>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</si>
  <si>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</si>
  <si>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</si>
  <si>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</si>
  <si>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</si>
  <si>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</si>
  <si>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</si>
  <si>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</si>
  <si>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</si>
  <si>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</si>
  <si>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</si>
  <si>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</si>
  <si>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</si>
  <si>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</si>
  <si>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</si>
  <si>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</si>
  <si>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</si>
  <si>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</si>
  <si>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</si>
  <si>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</si>
  <si>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</si>
  <si>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</si>
  <si>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</si>
  <si>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</si>
  <si>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</si>
  <si>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</si>
  <si>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</si>
  <si>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</si>
  <si>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</si>
  <si>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</si>
  <si>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</si>
  <si>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</si>
  <si>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</si>
  <si>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</si>
  <si>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</si>
  <si>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</si>
  <si>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</si>
  <si>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</si>
  <si>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</si>
  <si>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</si>
  <si>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</si>
  <si>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</si>
  <si>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</si>
  <si>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</si>
  <si>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</si>
  <si>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</si>
  <si>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</si>
  <si>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</si>
  <si>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</si>
  <si>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</si>
  <si>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</si>
  <si>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</si>
  <si>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</si>
  <si>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</si>
  <si>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</si>
  <si>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</si>
  <si>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</si>
  <si>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</si>
  <si>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</si>
  <si>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</si>
  <si>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</si>
  <si>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</si>
  <si>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</si>
  <si>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</si>
  <si>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</si>
  <si>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</si>
  <si>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</si>
  <si>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</si>
  <si>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</si>
  <si>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</si>
  <si>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</si>
  <si>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</si>
  <si>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</si>
  <si>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</si>
  <si>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</si>
  <si>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</si>
  <si>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</si>
  <si>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</si>
  <si>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</si>
  <si>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</si>
  <si>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</si>
  <si>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</si>
  <si>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</si>
  <si>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</si>
  <si>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</si>
  <si>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</si>
  <si>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</si>
  <si>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</si>
  <si>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</si>
  <si>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</si>
  <si>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</si>
  <si>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</si>
  <si>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</si>
  <si>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</si>
  <si>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</si>
  <si>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</si>
  <si>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</si>
  <si>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</si>
  <si>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</si>
  <si>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</si>
  <si>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</si>
  <si>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</si>
  <si>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</si>
  <si>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</si>
  <si>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</si>
  <si>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</si>
  <si>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</si>
  <si>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</si>
  <si>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</si>
  <si>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</si>
  <si>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</si>
  <si>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</si>
  <si>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</si>
  <si>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</si>
  <si>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</si>
  <si>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</si>
  <si>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</si>
  <si>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</si>
  <si>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</si>
  <si>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</si>
  <si>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</si>
  <si>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</si>
  <si>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</si>
  <si>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</si>
  <si>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</si>
  <si>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</si>
  <si>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</si>
  <si>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</si>
  <si>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</si>
  <si>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</si>
  <si>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</si>
  <si>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</si>
  <si>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</si>
  <si>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</si>
  <si>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</si>
  <si>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</si>
  <si>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</si>
  <si>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</si>
  <si>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</si>
  <si>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</si>
  <si>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</si>
  <si>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</si>
  <si>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</si>
  <si>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</si>
  <si>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</si>
  <si>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</si>
  <si>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</si>
  <si>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</si>
  <si>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</si>
  <si>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</si>
  <si>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</si>
  <si>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</si>
  <si>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</si>
  <si>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</si>
  <si>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</si>
  <si>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</si>
  <si>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</si>
  <si>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</si>
  <si>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</si>
  <si>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</si>
  <si>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</si>
  <si>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</si>
  <si>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</si>
  <si>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</si>
  <si>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</si>
  <si>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</si>
  <si>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</si>
  <si>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</si>
  <si>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</si>
  <si>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</si>
  <si>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</si>
  <si>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</si>
  <si>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</si>
  <si>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</si>
  <si>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</si>
  <si>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</si>
  <si>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</si>
  <si>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</si>
  <si>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</si>
  <si>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</si>
  <si>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</si>
  <si>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</si>
  <si>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</si>
  <si>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</si>
  <si>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</si>
  <si>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</si>
  <si>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</si>
  <si>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</si>
  <si>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</si>
  <si>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</si>
  <si>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</si>
  <si>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</si>
  <si>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</si>
  <si>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</si>
  <si>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</si>
  <si>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</si>
  <si>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</si>
  <si>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</si>
  <si>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</si>
  <si>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</si>
  <si>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</si>
  <si>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</si>
  <si>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</si>
  <si>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</si>
  <si>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</si>
  <si>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</si>
  <si>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</si>
  <si>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</si>
  <si>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</si>
  <si>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</si>
  <si>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</si>
  <si>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</si>
  <si>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</si>
  <si>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</si>
  <si>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</si>
  <si>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</si>
  <si>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</si>
  <si>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</si>
  <si>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</si>
  <si>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</si>
  <si>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</si>
  <si>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</si>
  <si>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</si>
  <si>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</si>
  <si>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</si>
  <si>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</si>
  <si>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</si>
  <si>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</si>
  <si>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</si>
  <si>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</si>
  <si>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</si>
  <si>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</si>
  <si>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</si>
  <si>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</si>
  <si>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</si>
  <si>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</si>
  <si>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</si>
  <si>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</si>
  <si>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</si>
  <si>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</si>
  <si>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</si>
  <si>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</si>
  <si>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</si>
  <si>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</si>
  <si>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</si>
  <si>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</si>
  <si>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</si>
  <si>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</si>
  <si>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</si>
  <si>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</si>
  <si>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</si>
  <si>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</si>
  <si>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</si>
  <si>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</si>
  <si>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</si>
  <si>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</si>
  <si>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</si>
  <si>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</si>
  <si>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</si>
  <si>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</si>
  <si>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</si>
  <si>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</si>
  <si>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</si>
  <si>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</si>
  <si>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</si>
  <si>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</si>
  <si>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</si>
  <si>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</si>
  <si>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</si>
  <si>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</si>
  <si>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</si>
  <si>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</si>
  <si>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</si>
  <si>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</si>
  <si>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</si>
  <si>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</si>
  <si>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</si>
  <si>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</si>
  <si>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</si>
  <si>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</si>
  <si>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</si>
  <si>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</si>
  <si>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</si>
  <si>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</si>
  <si>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</si>
  <si>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</si>
  <si>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</si>
  <si>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</si>
  <si>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</si>
  <si>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</si>
  <si>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</si>
  <si>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</si>
  <si>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</si>
  <si>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</si>
  <si>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</si>
  <si>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</si>
  <si>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</si>
  <si>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</si>
  <si>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</si>
  <si>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</si>
  <si>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</si>
  <si>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</si>
  <si>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</si>
  <si>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</si>
  <si>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</si>
  <si>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</si>
  <si>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</si>
  <si>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</si>
  <si>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</si>
  <si>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</si>
  <si>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</si>
  <si>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</si>
  <si>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</si>
  <si>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</si>
  <si>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</si>
  <si>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</si>
  <si>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</si>
  <si>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</si>
  <si>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</si>
  <si>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</si>
  <si>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</si>
  <si>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</si>
  <si>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</si>
  <si>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</si>
  <si>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</si>
  <si>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</si>
  <si>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</si>
  <si>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</si>
  <si>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</si>
  <si>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</si>
  <si>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</si>
  <si>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</si>
  <si>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</si>
  <si>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</si>
  <si>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</si>
  <si>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</si>
  <si>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</si>
  <si>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</si>
  <si>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</si>
  <si>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</si>
  <si>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</si>
  <si>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</si>
  <si>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</si>
  <si>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</si>
  <si>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</si>
  <si>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</si>
  <si>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</si>
  <si>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</si>
  <si>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</si>
  <si>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</si>
  <si>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</si>
  <si>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</si>
  <si>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</si>
  <si>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</si>
  <si>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</si>
  <si>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</si>
  <si>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</si>
  <si>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</si>
  <si>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</si>
  <si>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</si>
  <si>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</si>
  <si>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</si>
  <si>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</si>
  <si>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</si>
  <si>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</si>
  <si>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</si>
  <si>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</si>
  <si>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</si>
  <si>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</si>
  <si>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</si>
  <si>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</si>
  <si>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</si>
  <si>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</si>
  <si>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</si>
  <si>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</si>
  <si>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</si>
  <si>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</si>
  <si>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</si>
  <si>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</si>
  <si>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</si>
  <si>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</si>
  <si>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</si>
  <si>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</si>
  <si>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</si>
  <si>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</si>
  <si>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</si>
  <si>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</si>
  <si>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</si>
  <si>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</si>
  <si>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</si>
  <si>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</si>
  <si>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</si>
  <si>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</si>
  <si>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</si>
  <si>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</si>
  <si>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</si>
  <si>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</si>
  <si>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</si>
  <si>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</si>
  <si>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</si>
  <si>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</si>
  <si>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</si>
  <si>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</si>
  <si>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</si>
  <si>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</si>
  <si>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</si>
  <si>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</si>
  <si>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</si>
  <si>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</si>
  <si>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</si>
  <si>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</si>
  <si>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</si>
  <si>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</si>
  <si>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</si>
  <si>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</si>
  <si>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</si>
  <si>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</si>
  <si>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</si>
  <si>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</si>
  <si>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</si>
  <si>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</si>
  <si>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</si>
  <si>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</si>
  <si>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</si>
  <si>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</si>
  <si>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</si>
  <si>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</si>
  <si>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</si>
  <si>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</si>
  <si>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</si>
  <si>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</si>
  <si>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</si>
  <si>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</si>
  <si>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</si>
  <si>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</si>
  <si>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</si>
  <si>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</si>
  <si>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</si>
  <si>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</si>
  <si>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</si>
  <si>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</si>
  <si>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</si>
  <si>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</si>
  <si>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</si>
  <si>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</si>
  <si>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</si>
  <si>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</si>
  <si>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</si>
  <si>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</si>
  <si>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</si>
  <si>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</si>
  <si>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</si>
  <si>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</si>
  <si>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</si>
  <si>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</si>
  <si>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</si>
  <si>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</si>
  <si>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</si>
  <si>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</si>
  <si>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</si>
  <si>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</si>
  <si>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</si>
  <si>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</si>
  <si>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</si>
  <si>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</si>
  <si>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</si>
  <si>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</si>
  <si>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</si>
  <si>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</si>
  <si>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</si>
  <si>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</si>
  <si>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</si>
  <si>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</si>
  <si>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</si>
  <si>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</si>
  <si>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</si>
  <si>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</si>
  <si>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</si>
  <si>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</si>
  <si>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</si>
  <si>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</si>
  <si>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</si>
  <si>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</si>
  <si>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</si>
  <si>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</si>
  <si>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</si>
  <si>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</si>
  <si>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</si>
  <si>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</si>
  <si>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</si>
  <si>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</si>
  <si>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</si>
  <si>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</si>
  <si>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</si>
  <si>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</si>
  <si>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</si>
  <si>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</si>
  <si>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</si>
  <si>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</si>
  <si>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</si>
  <si>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</si>
  <si>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</si>
  <si>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</si>
  <si>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</si>
  <si>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</si>
  <si>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</si>
  <si>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</si>
  <si>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</si>
  <si>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</si>
  <si>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</si>
  <si>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</si>
  <si>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</si>
  <si>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</si>
  <si>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</si>
  <si>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</si>
  <si>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</si>
  <si>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</si>
  <si>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</si>
  <si>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</si>
  <si>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</si>
  <si>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</si>
  <si>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</si>
  <si>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</si>
  <si>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</si>
  <si>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</si>
  <si>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</si>
  <si>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</si>
  <si>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</si>
  <si>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</si>
  <si>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</si>
  <si>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</si>
  <si>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</si>
  <si>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</si>
  <si>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</si>
  <si>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</si>
  <si>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</si>
  <si>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</si>
  <si>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</si>
  <si>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</si>
  <si>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</si>
  <si>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</si>
  <si>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</si>
  <si>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</si>
  <si>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</si>
  <si>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</si>
  <si>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</si>
  <si>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</si>
  <si>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</si>
  <si>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</si>
  <si>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</si>
  <si>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</si>
  <si>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</si>
  <si>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</si>
  <si>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</si>
  <si>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</si>
  <si>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</si>
  <si>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</si>
  <si>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</si>
  <si>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</si>
  <si>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</si>
  <si>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</si>
  <si>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</si>
  <si>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</si>
  <si>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</si>
  <si>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</si>
  <si>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</si>
  <si>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</si>
  <si>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</si>
  <si>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</si>
  <si>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</si>
  <si>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</si>
  <si>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</si>
  <si>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</si>
  <si>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</si>
  <si>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</si>
  <si>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</si>
  <si>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</si>
  <si>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</si>
  <si>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</si>
  <si>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</si>
  <si>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</si>
  <si>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</si>
  <si>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</si>
  <si>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</si>
  <si>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</si>
  <si>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</si>
  <si>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</si>
  <si>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</si>
  <si>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</si>
  <si>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</si>
  <si>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</si>
  <si>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</si>
  <si>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</si>
  <si>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</si>
  <si>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</si>
  <si>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</si>
  <si>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</si>
  <si>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</si>
  <si>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</si>
  <si>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</si>
  <si>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</si>
  <si>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</si>
  <si>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</si>
  <si>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</si>
  <si>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</si>
  <si>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</si>
  <si>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</si>
  <si>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</si>
  <si>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</si>
  <si>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</si>
  <si>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</si>
  <si>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</si>
  <si>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</si>
  <si>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</si>
  <si>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</si>
  <si>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</si>
  <si>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</si>
  <si>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</si>
  <si>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</si>
  <si>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</si>
  <si>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</si>
  <si>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</si>
  <si>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</si>
  <si>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</si>
  <si>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</si>
  <si>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</si>
  <si>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</si>
  <si>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</si>
  <si>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</si>
  <si>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</si>
  <si>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</si>
  <si>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</si>
  <si>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</si>
  <si>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</si>
  <si>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</si>
  <si>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</si>
  <si>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</si>
  <si>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</si>
  <si>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</si>
  <si>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</si>
  <si>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</si>
  <si>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</si>
  <si>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</si>
  <si>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</si>
  <si>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</si>
  <si>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</si>
  <si>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</si>
  <si>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</si>
  <si>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</si>
  <si>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</si>
  <si>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</si>
  <si>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</si>
  <si>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</si>
  <si>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</si>
  <si>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</si>
  <si>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</si>
  <si>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</si>
  <si>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</si>
  <si>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</si>
  <si>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</si>
  <si>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</si>
  <si>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</si>
  <si>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</si>
  <si>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</si>
  <si>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</si>
  <si>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</si>
  <si>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</si>
  <si>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</si>
  <si>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</si>
  <si>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</si>
  <si>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</si>
  <si>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</si>
  <si>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</si>
  <si>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</si>
  <si>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</si>
  <si>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</si>
  <si>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</si>
  <si>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</si>
  <si>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</si>
  <si>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</si>
  <si>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</si>
  <si>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</si>
  <si>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</si>
  <si>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</si>
  <si>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</si>
  <si>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</si>
  <si>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</si>
  <si>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</si>
  <si>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</si>
  <si>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</si>
  <si>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</si>
  <si>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</si>
  <si>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</si>
  <si>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</si>
  <si>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</si>
  <si>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</si>
  <si>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</si>
  <si>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</si>
  <si>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</si>
  <si>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</si>
  <si>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</si>
  <si>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</si>
  <si>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</si>
  <si>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</si>
  <si>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</si>
  <si>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</si>
  <si>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</si>
  <si>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</si>
  <si>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</si>
  <si>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</si>
  <si>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</si>
  <si>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</si>
  <si>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</si>
  <si>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</si>
  <si>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</si>
  <si>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</si>
  <si>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</si>
  <si>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</si>
  <si>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</si>
  <si>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</si>
  <si>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</si>
  <si>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</si>
  <si>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</si>
  <si>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</si>
  <si>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</si>
  <si>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</si>
  <si>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</si>
  <si>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</si>
  <si>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</si>
  <si>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</si>
  <si>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</si>
  <si>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</si>
  <si>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</si>
  <si>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</si>
  <si>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</si>
  <si>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</si>
  <si>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</si>
  <si>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</si>
  <si>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</si>
  <si>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</si>
  <si>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</si>
  <si>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</si>
  <si>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</si>
  <si>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</si>
  <si>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</si>
  <si>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</si>
  <si>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</si>
  <si>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</si>
  <si>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</si>
  <si>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</si>
  <si>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</si>
  <si>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</si>
  <si>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</si>
  <si>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</si>
  <si>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</si>
  <si>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</si>
  <si>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</si>
  <si>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</si>
  <si>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</si>
  <si>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</si>
  <si>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</si>
  <si>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</si>
  <si>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</si>
  <si>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</si>
  <si>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</si>
  <si>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</si>
  <si>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</si>
  <si>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</si>
  <si>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</si>
  <si>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</si>
  <si>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</si>
  <si>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</si>
  <si>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</si>
  <si>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</si>
  <si>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</si>
  <si>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</si>
  <si>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</si>
  <si>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</si>
  <si>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</si>
  <si>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</si>
  <si>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</si>
  <si>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</si>
  <si>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</si>
  <si>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</si>
  <si>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</si>
  <si>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</si>
  <si>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</si>
  <si>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</si>
  <si>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</si>
  <si>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</si>
  <si>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</si>
  <si>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</si>
  <si>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</si>
  <si>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</si>
  <si>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</si>
  <si>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</si>
  <si>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</si>
  <si>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</si>
  <si>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</si>
  <si>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</si>
  <si>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</si>
  <si>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</si>
  <si>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</si>
  <si>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</si>
  <si>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</si>
  <si>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</si>
  <si>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</si>
  <si>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</si>
  <si>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</si>
  <si>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</si>
  <si>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</si>
  <si>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</si>
  <si>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</si>
  <si>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</si>
  <si>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</si>
  <si>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</si>
  <si>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</si>
  <si>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</si>
  <si>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</si>
  <si>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</si>
  <si>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</si>
  <si>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</si>
  <si>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</si>
  <si>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</si>
  <si>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</si>
  <si>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</si>
  <si>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</si>
  <si>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</si>
  <si>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</si>
  <si>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</si>
  <si>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</si>
  <si>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</si>
  <si>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</si>
  <si>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</si>
  <si>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</si>
  <si>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</si>
  <si>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</si>
  <si>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</si>
  <si>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</si>
  <si>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</si>
  <si>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</si>
  <si>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</si>
  <si>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</si>
  <si>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</si>
  <si>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</si>
  <si>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</si>
  <si>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</si>
  <si>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</si>
  <si>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</si>
  <si>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</si>
  <si>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</si>
  <si>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</si>
  <si>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</si>
  <si>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</si>
  <si>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</si>
  <si>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</si>
  <si>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</si>
  <si>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</si>
  <si>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</si>
  <si>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</si>
  <si>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</si>
  <si>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</si>
  <si>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</si>
  <si>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</si>
  <si>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</si>
  <si>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</si>
  <si>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</si>
  <si>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</si>
  <si>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</si>
  <si>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</si>
  <si>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</si>
  <si>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</si>
  <si>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</si>
  <si>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</si>
  <si>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</si>
  <si>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</si>
  <si>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</si>
  <si>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</si>
  <si>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</si>
  <si>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</si>
  <si>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</si>
  <si>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</si>
  <si>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</si>
  <si>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</si>
  <si>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</si>
  <si>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</si>
  <si>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</si>
  <si>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</si>
  <si>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</si>
  <si>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</si>
  <si>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</si>
  <si>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</si>
  <si>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</si>
  <si>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</si>
  <si>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</si>
  <si>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</si>
  <si>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</si>
  <si>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</si>
  <si>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</si>
  <si>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</si>
  <si>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</si>
  <si>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</si>
  <si>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</si>
  <si>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</si>
  <si>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</si>
  <si>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</si>
  <si>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</si>
  <si>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</si>
  <si>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</si>
  <si>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</si>
  <si>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</si>
  <si>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</si>
  <si>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</si>
  <si>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</si>
  <si>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</si>
  <si>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</si>
  <si>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</si>
  <si>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</si>
  <si>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</si>
  <si>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</si>
  <si>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</si>
  <si>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</si>
  <si>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</si>
  <si>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</si>
  <si>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</si>
  <si>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</si>
  <si>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</si>
  <si>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</si>
  <si>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</si>
  <si>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</si>
  <si>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</si>
  <si>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</si>
  <si>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</si>
  <si>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</si>
  <si>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</si>
  <si>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</si>
  <si>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</si>
  <si>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</si>
  <si>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</si>
  <si>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</si>
  <si>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</si>
  <si>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</si>
  <si>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</si>
  <si>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</si>
  <si>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</si>
  <si>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</si>
  <si>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</si>
  <si>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</si>
  <si>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</si>
  <si>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</si>
  <si>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</si>
  <si>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</si>
  <si>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</si>
  <si>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</si>
  <si>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</si>
  <si>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</si>
  <si>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</si>
  <si>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</si>
  <si>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</si>
  <si>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</si>
  <si>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</si>
  <si>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</si>
  <si>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</si>
  <si>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</si>
  <si>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</si>
  <si>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</si>
  <si>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</si>
  <si>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</si>
  <si>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</si>
  <si>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</si>
  <si>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</si>
  <si>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</si>
  <si>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</si>
  <si>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</si>
  <si>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</si>
  <si>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</si>
  <si>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</si>
  <si>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</si>
  <si>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</si>
  <si>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</si>
  <si>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</si>
  <si>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</si>
  <si>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</si>
  <si>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</si>
  <si>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</si>
  <si>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</si>
  <si>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</si>
  <si>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</si>
  <si>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</si>
  <si>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</si>
  <si>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</si>
  <si>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</si>
  <si>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</si>
  <si>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</si>
  <si>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</si>
  <si>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</si>
  <si>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</si>
  <si>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</si>
  <si>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</si>
  <si>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</si>
  <si>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</si>
  <si>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</si>
  <si>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</si>
  <si>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</si>
  <si>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</si>
  <si>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</si>
  <si>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</si>
  <si>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</si>
  <si>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</si>
  <si>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</si>
  <si>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</si>
  <si>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</si>
  <si>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</si>
  <si>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</si>
  <si>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</si>
  <si>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</si>
  <si>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</si>
  <si>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</si>
  <si>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</si>
  <si>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</si>
  <si>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</si>
  <si>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</si>
  <si>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</si>
  <si>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</si>
  <si>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</si>
  <si>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</si>
  <si>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</si>
  <si>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</si>
  <si>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</si>
  <si>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</si>
  <si>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</si>
  <si>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</si>
  <si>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</si>
  <si>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</si>
  <si>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</si>
  <si>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</si>
  <si>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</si>
  <si>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</si>
  <si>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</si>
  <si>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</si>
  <si>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</si>
  <si>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</si>
  <si>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</si>
  <si>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</si>
  <si>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</si>
  <si>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</si>
  <si>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</si>
  <si>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</si>
  <si>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</si>
  <si>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</si>
  <si>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</si>
  <si>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</si>
  <si>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</si>
  <si>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</si>
  <si>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</si>
  <si>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</si>
  <si>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</si>
  <si>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</si>
  <si>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</si>
  <si>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</si>
  <si>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</si>
  <si>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</si>
  <si>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</si>
  <si>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</si>
  <si>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</si>
  <si>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</si>
  <si>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</si>
  <si>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</si>
  <si>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</si>
  <si>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</si>
  <si>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</si>
  <si>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</si>
  <si>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</si>
  <si>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</si>
  <si>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</si>
  <si>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</si>
  <si>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</si>
  <si>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</si>
  <si>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</si>
  <si>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</si>
  <si>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</si>
  <si>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</si>
  <si>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</si>
  <si>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</si>
  <si>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</si>
  <si>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</si>
  <si>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</si>
  <si>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</si>
  <si>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</si>
  <si>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</si>
  <si>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</si>
  <si>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</si>
  <si>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</si>
  <si>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</si>
  <si>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</si>
  <si>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</si>
  <si>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</si>
  <si>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</si>
  <si>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</si>
  <si>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</si>
  <si>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</si>
  <si>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</si>
  <si>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</si>
  <si>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</si>
  <si>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</si>
  <si>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</si>
  <si>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</si>
  <si>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</si>
  <si>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</si>
  <si>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</si>
  <si>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</si>
  <si>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</si>
  <si>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</si>
  <si>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</si>
  <si>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</si>
  <si>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</si>
  <si>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</si>
  <si>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</si>
  <si>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</si>
  <si>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</si>
  <si>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</si>
  <si>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</si>
  <si>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</si>
  <si>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</si>
  <si>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</si>
  <si>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</si>
  <si>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</si>
  <si>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</si>
  <si>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</si>
  <si>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</si>
  <si>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</si>
  <si>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</si>
  <si>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</si>
  <si>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</si>
  <si>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</si>
  <si>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</si>
  <si>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</si>
  <si>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</si>
  <si>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</si>
  <si>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</si>
  <si>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</si>
  <si>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</si>
  <si>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</si>
  <si>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</si>
  <si>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</si>
  <si>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</si>
  <si>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</si>
  <si>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</si>
  <si>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</si>
  <si>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</si>
  <si>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</si>
  <si>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</si>
  <si>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</si>
  <si>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</si>
  <si>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</si>
  <si>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</si>
  <si>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</si>
  <si>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</si>
  <si>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</si>
  <si>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</si>
  <si>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</si>
  <si>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</si>
  <si>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</si>
  <si>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</si>
  <si>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</si>
  <si>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</si>
  <si>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</si>
  <si>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</si>
  <si>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</si>
  <si>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</si>
  <si>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</si>
  <si>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</si>
  <si>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</si>
  <si>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</si>
  <si>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</si>
  <si>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</si>
  <si>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</si>
  <si>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</si>
  <si>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</si>
  <si>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</si>
  <si>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</si>
  <si>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</si>
  <si>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</si>
  <si>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</si>
  <si>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</si>
  <si>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</si>
  <si>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</si>
  <si>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</si>
  <si>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</si>
  <si>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</si>
  <si>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</si>
  <si>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</si>
  <si>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</si>
  <si>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</si>
  <si>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</si>
  <si>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</si>
  <si>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</si>
  <si>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</si>
  <si>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</si>
  <si>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</si>
  <si>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</si>
  <si>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</si>
  <si>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</si>
  <si>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</si>
  <si>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</si>
  <si>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</si>
  <si>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</si>
  <si>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</si>
  <si>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</si>
  <si>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</si>
  <si>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</si>
  <si>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</si>
  <si>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</si>
  <si>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</si>
  <si>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</si>
  <si>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</si>
  <si>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</si>
  <si>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</si>
  <si>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</si>
  <si>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</si>
  <si>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</si>
  <si>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</si>
  <si>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</si>
  <si>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</si>
  <si>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</si>
  <si>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</si>
  <si>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</si>
  <si>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</si>
  <si>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</si>
  <si>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</si>
  <si>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</si>
  <si>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</si>
  <si>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</si>
  <si>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</si>
  <si>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</si>
  <si>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</si>
  <si>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</si>
  <si>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</si>
  <si>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</si>
  <si>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</si>
  <si>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</si>
  <si>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</si>
  <si>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</si>
  <si>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</si>
  <si>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</si>
  <si>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</si>
  <si>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</si>
  <si>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</si>
  <si>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</si>
  <si>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</si>
  <si>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</si>
  <si>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</si>
  <si>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</si>
  <si>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</si>
  <si>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</si>
  <si>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</si>
  <si>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</si>
  <si>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</si>
  <si>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</si>
  <si>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</si>
  <si>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</si>
  <si>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</si>
  <si>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</si>
  <si>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</si>
  <si>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</si>
  <si>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</si>
  <si>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</si>
  <si>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</si>
  <si>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</si>
  <si>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</si>
  <si>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</si>
  <si>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</si>
  <si>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</si>
  <si>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</si>
  <si>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</si>
  <si>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</si>
  <si>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</si>
  <si>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</si>
  <si>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</si>
  <si>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</si>
  <si>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</si>
  <si>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</si>
  <si>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</si>
  <si>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</si>
  <si>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</si>
  <si>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</si>
  <si>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</si>
  <si>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</si>
  <si>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</si>
  <si>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</si>
  <si>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</si>
  <si>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</si>
  <si>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</si>
  <si>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</si>
  <si>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</si>
  <si>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</si>
  <si>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</si>
  <si>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</si>
  <si>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</si>
  <si>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</si>
  <si>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</si>
  <si>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</si>
  <si>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</si>
  <si>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</si>
  <si>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</si>
  <si>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</si>
  <si>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</si>
  <si>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</si>
  <si>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</si>
  <si>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</si>
  <si>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</si>
  <si>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</si>
  <si>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</si>
  <si>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</si>
  <si>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</si>
  <si>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</si>
  <si>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</si>
  <si>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</si>
  <si>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</si>
  <si>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</si>
  <si>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</si>
  <si>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</si>
  <si>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</si>
  <si>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</si>
  <si>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</si>
  <si>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</si>
  <si>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</si>
  <si>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</si>
  <si>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</si>
  <si>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</si>
  <si>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</si>
  <si>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</si>
  <si>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</si>
  <si>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</si>
  <si>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</si>
  <si>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</si>
  <si>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</si>
  <si>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</si>
  <si>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</si>
  <si>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</si>
  <si>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</si>
  <si>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</si>
  <si>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</si>
  <si>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</si>
  <si>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</si>
  <si>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</si>
  <si>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</si>
  <si>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</si>
  <si>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</si>
  <si>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</si>
  <si>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</si>
  <si>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</si>
  <si>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</si>
  <si>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</si>
  <si>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</si>
  <si>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</si>
  <si>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</si>
  <si>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</si>
  <si>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</si>
  <si>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</si>
  <si>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</si>
  <si>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</si>
  <si>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</si>
  <si>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</si>
  <si>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</si>
  <si>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</si>
  <si>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</si>
  <si>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</si>
  <si>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</si>
  <si>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</si>
  <si>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</si>
  <si>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</si>
  <si>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</si>
  <si>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</si>
  <si>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</si>
  <si>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</si>
  <si>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</si>
  <si>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</si>
  <si>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</si>
  <si>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</si>
  <si>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</si>
  <si>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</si>
  <si>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</si>
  <si>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</si>
  <si>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</si>
  <si>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</si>
  <si>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</si>
  <si>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</si>
  <si>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</si>
  <si>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</si>
  <si>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</si>
  <si>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</si>
  <si>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</si>
  <si>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</si>
  <si>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</si>
  <si>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</si>
  <si>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</si>
  <si>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</si>
  <si>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</si>
  <si>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</si>
  <si>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</si>
  <si>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</si>
  <si>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</si>
  <si>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</si>
  <si>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</si>
  <si>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</si>
  <si>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</si>
  <si>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</si>
  <si>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</si>
  <si>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</si>
  <si>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</si>
  <si>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</si>
  <si>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</si>
  <si>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</si>
  <si>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</si>
  <si>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</si>
  <si>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</si>
  <si>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</si>
  <si>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</si>
  <si>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</si>
  <si>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</si>
  <si>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</si>
  <si>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</si>
  <si>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</si>
  <si>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</si>
  <si>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</si>
  <si>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</si>
  <si>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</si>
  <si>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</si>
  <si>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</si>
  <si>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</si>
  <si>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</si>
  <si>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</si>
  <si>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</si>
  <si>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</si>
  <si>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</si>
  <si>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</si>
  <si>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</si>
  <si>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</si>
  <si>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</si>
  <si>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</si>
  <si>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</si>
  <si>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</si>
  <si>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</si>
  <si>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</si>
  <si>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</si>
  <si>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</si>
  <si>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</si>
  <si>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</si>
  <si>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</si>
  <si>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</si>
  <si>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</si>
  <si>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</si>
  <si>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</si>
  <si>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</si>
  <si>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</si>
  <si>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</si>
  <si>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</si>
  <si>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</si>
  <si>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</si>
  <si>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</si>
  <si>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</si>
  <si>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</si>
  <si>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</si>
  <si>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</si>
  <si>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</si>
  <si>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</si>
  <si>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</si>
  <si>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</si>
  <si>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</si>
  <si>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</si>
  <si>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</si>
  <si>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</si>
  <si>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</si>
  <si>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</si>
  <si>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</si>
  <si>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</si>
  <si>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</si>
  <si>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</si>
  <si>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</si>
  <si>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</si>
  <si>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</si>
  <si>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</si>
  <si>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</si>
  <si>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</si>
  <si>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</si>
  <si>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</si>
  <si>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</si>
  <si>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</si>
  <si>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</si>
  <si>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</si>
  <si>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</si>
  <si>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</si>
  <si>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</si>
  <si>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</si>
  <si>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</si>
  <si>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</si>
  <si>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</si>
  <si>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</si>
  <si>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</si>
  <si>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</si>
  <si>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</si>
  <si>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</si>
  <si>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</si>
  <si>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</si>
  <si>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</si>
  <si>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</si>
  <si>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</si>
  <si>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</si>
  <si>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</si>
  <si>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</si>
  <si>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</si>
  <si>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</si>
  <si>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</si>
  <si>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</si>
  <si>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</si>
  <si>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</si>
  <si>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</si>
  <si>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</si>
  <si>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</si>
  <si>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</si>
  <si>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</si>
  <si>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</si>
  <si>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</si>
  <si>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</si>
  <si>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</si>
  <si>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</si>
  <si>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</si>
  <si>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</si>
  <si>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</si>
  <si>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</si>
  <si>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</si>
  <si>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</si>
  <si>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</si>
  <si>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</si>
  <si>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</si>
  <si>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</si>
  <si>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</si>
  <si>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</si>
  <si>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</si>
  <si>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</si>
  <si>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</si>
  <si>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</si>
  <si>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</si>
  <si>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</si>
  <si>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</si>
  <si>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</si>
  <si>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</si>
  <si>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</si>
  <si>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</si>
  <si>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</si>
  <si>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</si>
  <si>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</si>
  <si>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</si>
  <si>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</si>
  <si>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</si>
  <si>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</si>
  <si>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</si>
  <si>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</si>
  <si>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</si>
  <si>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</si>
  <si>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</si>
  <si>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</si>
  <si>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</si>
  <si>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</si>
  <si>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</si>
  <si>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</si>
  <si>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</si>
  <si>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</si>
  <si>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</si>
  <si>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</si>
  <si>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</si>
  <si>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</si>
  <si>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</si>
  <si>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</si>
  <si>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</si>
  <si>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</si>
  <si>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</si>
  <si>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</si>
  <si>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</si>
  <si>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</si>
  <si>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</si>
  <si>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</si>
  <si>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</si>
  <si>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</si>
  <si>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</si>
  <si>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</si>
  <si>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</si>
  <si>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</si>
  <si>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</si>
  <si>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</si>
  <si>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</si>
  <si>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</si>
  <si>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</si>
  <si>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</si>
  <si>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</si>
  <si>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</si>
  <si>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</si>
  <si>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</si>
  <si>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</si>
  <si>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</si>
  <si>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</si>
  <si>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</si>
  <si>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</si>
  <si>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</si>
  <si>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</si>
  <si>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</si>
  <si>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</si>
  <si>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</si>
  <si>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</si>
  <si>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</si>
  <si>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</si>
  <si>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</si>
  <si>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</si>
  <si>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</si>
  <si>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</si>
  <si>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</si>
  <si>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</si>
  <si>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</si>
  <si>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</si>
  <si>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</si>
  <si>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</si>
  <si>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</si>
  <si>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</si>
  <si>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</si>
  <si>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</si>
  <si>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</si>
  <si>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</si>
  <si>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</si>
  <si>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</si>
  <si>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</si>
  <si>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</si>
  <si>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</si>
  <si>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</si>
  <si>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</si>
  <si>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</si>
  <si>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</si>
  <si>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</si>
  <si>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</si>
  <si>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</si>
  <si>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</si>
  <si>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</si>
  <si>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</si>
  <si>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</si>
  <si>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</si>
  <si>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</si>
  <si>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</si>
  <si>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</si>
  <si>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</si>
  <si>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</si>
  <si>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</si>
  <si>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</si>
  <si>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</si>
  <si>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</si>
  <si>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</si>
  <si>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</si>
  <si>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</si>
  <si>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</si>
  <si>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</si>
  <si>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</si>
  <si>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</si>
  <si>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</si>
  <si>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</si>
  <si>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</si>
  <si>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</si>
  <si>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</si>
  <si>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</si>
  <si>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</si>
  <si>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</si>
  <si>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</si>
  <si>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</si>
  <si>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</si>
  <si>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</si>
  <si>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</si>
  <si>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</si>
  <si>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</si>
  <si>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</si>
  <si>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</si>
  <si>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</si>
  <si>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</si>
  <si>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</si>
  <si>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</si>
  <si>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</si>
  <si>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</si>
  <si>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</si>
  <si>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</si>
  <si>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</si>
  <si>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</si>
  <si>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</si>
  <si>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</si>
  <si>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</si>
  <si>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</si>
  <si>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</si>
  <si>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</si>
  <si>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</si>
  <si>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</si>
  <si>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</si>
  <si>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</si>
  <si>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</si>
  <si>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</si>
  <si>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</si>
  <si>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</si>
  <si>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</si>
  <si>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</si>
  <si>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</si>
  <si>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</si>
  <si>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</si>
  <si>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</si>
  <si>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</si>
  <si>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</si>
  <si>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</si>
  <si>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</si>
  <si>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</si>
  <si>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</si>
  <si>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</si>
  <si>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</si>
  <si>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</si>
  <si>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</si>
  <si>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</si>
  <si>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</si>
  <si>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</si>
  <si>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</si>
  <si>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</si>
  <si>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</si>
  <si>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</si>
  <si>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</si>
  <si>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</si>
  <si>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</si>
  <si>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</si>
  <si>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</si>
  <si>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</si>
  <si>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</si>
  <si>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</si>
  <si>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</si>
  <si>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</si>
  <si>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</si>
  <si>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</si>
  <si>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</si>
  <si>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</si>
  <si>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</si>
  <si>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</si>
  <si>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</si>
  <si>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</si>
  <si>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</si>
  <si>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</si>
  <si>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</si>
  <si>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</si>
  <si>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</si>
  <si>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</si>
  <si>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</si>
  <si>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</si>
  <si>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</si>
  <si>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</si>
  <si>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</si>
  <si>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</si>
  <si>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</si>
  <si>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</si>
  <si>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</si>
  <si>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</si>
  <si>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</si>
  <si>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</si>
  <si>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</si>
  <si>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</si>
  <si>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</si>
  <si>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</si>
  <si>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</si>
  <si>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</si>
  <si>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</si>
  <si>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</si>
  <si>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</si>
  <si>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</si>
  <si>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</si>
  <si>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</si>
  <si>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</si>
  <si>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</si>
  <si>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</si>
  <si>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</si>
  <si>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</si>
  <si>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</si>
  <si>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</si>
  <si>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</si>
  <si>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</si>
  <si>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</si>
  <si>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</si>
  <si>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</si>
  <si>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</si>
  <si>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</si>
  <si>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</si>
  <si>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</si>
  <si>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</si>
  <si>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</si>
  <si>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</si>
  <si>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</si>
  <si>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</si>
  <si>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</si>
  <si>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</si>
  <si>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</si>
  <si>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</si>
  <si>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</si>
  <si>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</si>
  <si>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</si>
  <si>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</si>
  <si>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</si>
  <si>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</si>
  <si>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</si>
  <si>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</si>
  <si>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</si>
  <si>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</si>
  <si>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</si>
  <si>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</si>
  <si>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</si>
  <si>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</si>
  <si>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</si>
  <si>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</si>
  <si>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</si>
  <si>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</si>
  <si>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</si>
  <si>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</si>
  <si>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</si>
  <si>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</si>
  <si>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</si>
  <si>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</si>
  <si>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</si>
  <si>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</si>
  <si>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</si>
  <si>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</si>
  <si>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</si>
  <si>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</si>
  <si>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</si>
  <si>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</si>
  <si>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</si>
  <si>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</si>
  <si>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</si>
  <si>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</si>
  <si>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</si>
  <si>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</si>
  <si>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</si>
  <si>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</si>
  <si>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</si>
  <si>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</si>
  <si>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</si>
  <si>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</si>
  <si>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</si>
  <si>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</si>
  <si>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</si>
  <si>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</si>
  <si>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</si>
  <si>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</si>
  <si>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</si>
  <si>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</si>
  <si>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</si>
  <si>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</si>
  <si>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</si>
  <si>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</si>
  <si>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</si>
  <si>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</si>
  <si>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</si>
  <si>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</si>
  <si>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</si>
  <si>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</si>
  <si>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</si>
  <si>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</si>
  <si>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</si>
  <si>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</si>
  <si>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</si>
  <si>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</si>
  <si>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</si>
  <si>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</si>
  <si>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</si>
  <si>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</si>
  <si>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</si>
  <si>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</si>
  <si>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</si>
  <si>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</si>
  <si>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</si>
  <si>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</si>
  <si>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</si>
  <si>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</si>
  <si>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</si>
  <si>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</si>
  <si>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</si>
  <si>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</si>
  <si>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</si>
  <si>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</si>
  <si>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</si>
  <si>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</si>
  <si>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</si>
  <si>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</si>
  <si>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</si>
  <si>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</si>
  <si>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</si>
  <si>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</si>
  <si>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</si>
  <si>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</si>
  <si>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</si>
  <si>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</si>
  <si>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</si>
  <si>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</si>
  <si>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</si>
  <si>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</si>
  <si>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</si>
  <si>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</si>
  <si>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</si>
  <si>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</si>
  <si>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</si>
  <si>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</si>
  <si>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</si>
  <si>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</si>
  <si>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</si>
  <si>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</si>
  <si>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</si>
  <si>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</si>
  <si>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</si>
  <si>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</si>
  <si>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</si>
  <si>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</si>
  <si>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</si>
  <si>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</si>
  <si>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</si>
  <si>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</si>
  <si>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</si>
  <si>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</si>
  <si>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</si>
  <si>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</si>
  <si>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</si>
  <si>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</si>
  <si>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</si>
  <si>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</si>
  <si>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</si>
  <si>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</si>
  <si>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</si>
  <si>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</si>
  <si>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</si>
  <si>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</si>
  <si>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</si>
  <si>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</si>
  <si>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</si>
  <si>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</si>
  <si>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</si>
  <si>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</si>
  <si>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</si>
  <si>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</si>
  <si>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</si>
  <si>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</si>
  <si>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</si>
  <si>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</si>
  <si>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</si>
  <si>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</si>
  <si>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</si>
  <si>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</si>
  <si>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</si>
  <si>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</si>
  <si>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</si>
  <si>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</si>
  <si>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</si>
  <si>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</si>
  <si>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</si>
  <si>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</si>
  <si>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</si>
  <si>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</si>
  <si>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</si>
  <si>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</si>
  <si>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</si>
  <si>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</si>
  <si>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</si>
  <si>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</si>
  <si>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</si>
  <si>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</si>
  <si>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</si>
  <si>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</si>
  <si>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</si>
  <si>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</si>
  <si>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</si>
  <si>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</si>
  <si>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</si>
  <si>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</si>
  <si>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</si>
  <si>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</si>
  <si>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</si>
  <si>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</si>
  <si>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</si>
  <si>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</si>
  <si>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</si>
  <si>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</si>
  <si>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</si>
  <si>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</si>
  <si>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</si>
  <si>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</si>
  <si>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</si>
  <si>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</si>
  <si>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</si>
  <si>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</si>
  <si>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</si>
  <si>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</si>
  <si>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</si>
  <si>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</si>
  <si>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</si>
  <si>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</si>
  <si>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</si>
  <si>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</si>
  <si>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</si>
  <si>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</si>
  <si>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</si>
  <si>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</si>
  <si>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</si>
  <si>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</si>
  <si>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</si>
  <si>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</si>
  <si>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</si>
  <si>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</si>
  <si>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</si>
  <si>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</si>
  <si>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</si>
  <si>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</si>
  <si>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</si>
  <si>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</si>
  <si>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</si>
  <si>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</si>
  <si>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</si>
  <si>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</si>
  <si>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</si>
  <si>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</si>
  <si>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</si>
  <si>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</si>
  <si>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</si>
  <si>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</si>
  <si>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</si>
  <si>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</si>
  <si>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</si>
  <si>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</si>
  <si>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</si>
  <si>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</si>
  <si>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</si>
  <si>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</si>
  <si>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</si>
  <si>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</si>
  <si>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</si>
  <si>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</si>
  <si>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</si>
  <si>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</si>
  <si>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</si>
  <si>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</si>
  <si>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</si>
  <si>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</si>
  <si>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</si>
  <si>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</si>
  <si>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</si>
  <si>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</si>
  <si>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</si>
  <si>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</si>
  <si>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</si>
  <si>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</si>
  <si>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</si>
  <si>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</si>
  <si>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</si>
  <si>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</si>
  <si>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</si>
  <si>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</si>
  <si>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</si>
  <si>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</si>
  <si>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</si>
  <si>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</si>
  <si>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</si>
  <si>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</si>
  <si>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</si>
  <si>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</si>
  <si>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</si>
  <si>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</si>
  <si>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</si>
  <si>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</si>
  <si>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</si>
  <si>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</si>
  <si>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</si>
  <si>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</si>
  <si>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</si>
  <si>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</si>
  <si>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</si>
  <si>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</si>
  <si>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</si>
  <si>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</si>
  <si>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</si>
  <si>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</si>
  <si>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</si>
  <si>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</si>
  <si>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</si>
  <si>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</si>
  <si>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</si>
  <si>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</si>
  <si>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</si>
  <si>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</si>
  <si>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</si>
  <si>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</si>
  <si>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</si>
  <si>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</si>
  <si>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</si>
  <si>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</si>
  <si>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</si>
  <si>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</si>
  <si>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</si>
  <si>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</si>
  <si>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</si>
  <si>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</si>
  <si>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</si>
  <si>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</si>
  <si>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</si>
  <si>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</si>
  <si>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</si>
  <si>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</si>
  <si>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</si>
  <si>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</si>
  <si>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</si>
  <si>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</si>
  <si>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</si>
  <si>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</si>
  <si>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</si>
  <si>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</si>
  <si>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</si>
  <si>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</si>
  <si>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</si>
  <si>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</si>
  <si>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</si>
  <si>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</si>
  <si>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</si>
  <si>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</si>
  <si>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</si>
  <si>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</si>
  <si>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</si>
  <si>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</si>
  <si>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</si>
  <si>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</si>
  <si>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</si>
  <si>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</si>
  <si>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</si>
  <si>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</si>
  <si>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</si>
  <si>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</si>
  <si>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</si>
  <si>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</si>
  <si>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</si>
  <si>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</si>
  <si>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</si>
  <si>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</si>
  <si>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</si>
  <si>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</si>
  <si>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</si>
  <si>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</si>
  <si>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</si>
  <si>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</si>
  <si>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</si>
  <si>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</si>
  <si>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</si>
  <si>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</si>
  <si>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</si>
  <si>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</si>
  <si>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</si>
  <si>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</si>
  <si>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</si>
  <si>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</si>
  <si>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</si>
  <si>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</si>
  <si>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</si>
  <si>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</si>
  <si>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</si>
  <si>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</si>
  <si>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</si>
  <si>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</si>
  <si>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</si>
  <si>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</si>
  <si>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</si>
  <si>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</si>
  <si>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</si>
  <si>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</si>
  <si>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</si>
  <si>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</si>
  <si>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</si>
  <si>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</si>
  <si>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</si>
  <si>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</si>
  <si>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</si>
  <si>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</si>
  <si>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</si>
  <si>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</si>
  <si>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</si>
  <si>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</si>
  <si>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</si>
  <si>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</si>
  <si>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</si>
  <si>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</si>
  <si>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</si>
  <si>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</si>
  <si>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</si>
  <si>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</si>
  <si>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</si>
  <si>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</si>
  <si>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</si>
  <si>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</si>
  <si>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</si>
  <si>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</si>
  <si>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</si>
  <si>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</si>
  <si>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</si>
  <si>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</si>
  <si>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</si>
  <si>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</si>
  <si>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</si>
  <si>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</si>
  <si>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</si>
  <si>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</si>
  <si>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</si>
  <si>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</si>
  <si>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</si>
  <si>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</si>
  <si>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</si>
  <si>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</si>
  <si>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</si>
  <si>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</si>
  <si>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</si>
  <si>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</si>
  <si>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</si>
  <si>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</si>
  <si>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</si>
  <si>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</si>
  <si>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</si>
  <si>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</si>
  <si>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</si>
  <si>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</si>
  <si>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</si>
  <si>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</si>
  <si>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</si>
  <si>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</si>
  <si>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</si>
  <si>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</si>
  <si>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</si>
  <si>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</si>
  <si>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</si>
  <si>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</si>
  <si>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</si>
  <si>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</si>
  <si>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</si>
  <si>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</si>
  <si>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</si>
  <si>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</si>
  <si>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</si>
  <si>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</si>
  <si>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</si>
  <si>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</si>
  <si>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</si>
  <si>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</si>
  <si>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</si>
  <si>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</si>
  <si>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</si>
  <si>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</si>
  <si>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</si>
  <si>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</si>
  <si>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</si>
  <si>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</si>
  <si>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</si>
  <si>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</si>
  <si>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</si>
  <si>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</si>
  <si>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</si>
  <si>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</si>
  <si>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</si>
  <si>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</si>
  <si>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</si>
  <si>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</si>
  <si>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</si>
  <si>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</si>
  <si>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</si>
  <si>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</si>
  <si>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</si>
  <si>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</si>
  <si>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</si>
  <si>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</si>
  <si>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</si>
  <si>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</si>
  <si>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</si>
  <si>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</si>
  <si>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</si>
  <si>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</si>
  <si>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</si>
  <si>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</si>
  <si>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</si>
  <si>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</si>
  <si>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</si>
  <si>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</si>
  <si>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</si>
  <si>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</si>
  <si>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</si>
  <si>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</si>
  <si>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</si>
  <si>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</si>
  <si>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</si>
  <si>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</si>
  <si>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</si>
  <si>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</si>
  <si>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</si>
  <si>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</si>
  <si>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</si>
  <si>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</si>
  <si>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</si>
  <si>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</si>
  <si>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</si>
  <si>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</si>
  <si>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</si>
  <si>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</si>
  <si>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</si>
  <si>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</si>
  <si>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</si>
  <si>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</si>
  <si>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</si>
  <si>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</si>
  <si>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</si>
  <si>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</si>
  <si>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</si>
  <si>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</si>
  <si>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</si>
  <si>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</si>
  <si>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</si>
  <si>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</si>
  <si>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</si>
  <si>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</si>
  <si>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</si>
  <si>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</si>
  <si>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</si>
  <si>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</si>
  <si>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</si>
  <si>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</si>
  <si>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</si>
  <si>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</si>
  <si>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</si>
  <si>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</si>
  <si>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</si>
  <si>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</si>
  <si>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</si>
  <si>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</si>
  <si>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</si>
  <si>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</si>
  <si>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</si>
  <si>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</si>
  <si>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</si>
  <si>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</si>
  <si>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</si>
  <si>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</si>
  <si>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</si>
  <si>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</si>
  <si>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</si>
  <si>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</si>
  <si>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</si>
  <si>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</si>
  <si>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</si>
  <si>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</si>
  <si>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</si>
  <si>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</si>
  <si>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</si>
  <si>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</si>
  <si>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</si>
  <si>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</si>
  <si>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</si>
  <si>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</si>
  <si>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</si>
  <si>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</si>
  <si>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</si>
  <si>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</si>
  <si>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</si>
  <si>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</si>
  <si>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</si>
  <si>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</si>
  <si>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</si>
  <si>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</si>
  <si>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</si>
  <si>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</si>
  <si>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</si>
  <si>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</si>
  <si>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</si>
  <si>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</si>
  <si>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</si>
  <si>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</si>
  <si>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</si>
  <si>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</si>
  <si>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</si>
  <si>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</si>
  <si>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</si>
  <si>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</si>
  <si>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</si>
  <si>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</si>
  <si>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</si>
  <si>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</si>
  <si>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</si>
  <si>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</si>
  <si>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</si>
  <si>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</si>
  <si>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</si>
  <si>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</si>
  <si>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</si>
  <si>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</si>
  <si>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</si>
  <si>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</si>
  <si>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</si>
  <si>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</si>
  <si>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</si>
  <si>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</si>
  <si>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</si>
  <si>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</si>
  <si>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</si>
  <si>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</si>
  <si>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</si>
  <si>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</si>
  <si>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</si>
  <si>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</si>
  <si>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</si>
  <si>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</si>
  <si>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</si>
  <si>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</si>
  <si>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</si>
  <si>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</si>
  <si>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</si>
  <si>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</si>
  <si>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</si>
  <si>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</si>
  <si>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</si>
  <si>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</si>
  <si>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</si>
  <si>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</si>
  <si>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</si>
  <si>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</si>
  <si>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</si>
  <si>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</si>
  <si>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</si>
  <si>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</si>
  <si>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</si>
  <si>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</si>
  <si>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</si>
  <si>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</si>
  <si>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</si>
  <si>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</si>
  <si>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</si>
  <si>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</si>
  <si>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</si>
  <si>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</si>
  <si>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</si>
  <si>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</si>
  <si>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</si>
  <si>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</si>
  <si>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</si>
  <si>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</si>
  <si>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</si>
  <si>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</si>
  <si>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</si>
  <si>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</si>
  <si>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</si>
  <si>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</si>
  <si>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</si>
  <si>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</si>
  <si>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</si>
  <si>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</si>
  <si>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</si>
  <si>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</si>
  <si>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</si>
  <si>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</si>
  <si>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</si>
  <si>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</si>
  <si>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</si>
  <si>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</si>
  <si>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</si>
  <si>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</si>
  <si>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</si>
  <si>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</si>
  <si>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</si>
  <si>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</si>
  <si>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</si>
  <si>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</si>
  <si>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</si>
  <si>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</si>
  <si>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</si>
  <si>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</si>
  <si>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</si>
  <si>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</si>
  <si>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</si>
  <si>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</si>
  <si>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</si>
  <si>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</si>
  <si>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</si>
  <si>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</si>
  <si>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</si>
  <si>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</si>
  <si>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</si>
  <si>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</si>
  <si>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</si>
  <si>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</si>
  <si>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</si>
  <si>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</si>
  <si>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</si>
  <si>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</si>
  <si>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</si>
  <si>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</si>
  <si>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</si>
  <si>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</si>
  <si>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</si>
  <si>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</si>
  <si>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</si>
  <si>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</si>
  <si>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</si>
  <si>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</si>
  <si>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</si>
  <si>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</si>
  <si>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</si>
  <si>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</si>
  <si>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</si>
  <si>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</si>
  <si>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</si>
  <si>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</si>
  <si>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</si>
  <si>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</si>
  <si>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</si>
  <si>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</si>
  <si>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</si>
  <si>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</si>
  <si>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</si>
  <si>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</si>
  <si>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</si>
  <si>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</si>
  <si>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</si>
  <si>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</si>
  <si>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</si>
  <si>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</si>
  <si>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</si>
  <si>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</si>
  <si>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</si>
  <si>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</si>
  <si>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</si>
  <si>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</si>
  <si>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</si>
  <si>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</si>
  <si>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</si>
  <si>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</si>
  <si>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</si>
  <si>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</si>
  <si>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</si>
  <si>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</si>
  <si>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</si>
  <si>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</si>
  <si>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</si>
  <si>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</si>
  <si>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</si>
  <si>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</si>
  <si>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</si>
  <si>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</si>
  <si>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</si>
  <si>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</si>
  <si>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</si>
  <si>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</si>
  <si>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</si>
  <si>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</si>
  <si>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</si>
  <si>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</si>
  <si>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</si>
  <si>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</si>
  <si>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</si>
  <si>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</si>
  <si>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</si>
  <si>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</si>
  <si>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</si>
  <si>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</si>
  <si>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</si>
  <si>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</si>
  <si>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</si>
  <si>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</si>
  <si>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</si>
  <si>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</si>
  <si>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</si>
  <si>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</si>
  <si>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</si>
  <si>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</si>
  <si>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</si>
  <si>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</si>
  <si>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</si>
  <si>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</si>
  <si>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</si>
  <si>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</si>
  <si>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</si>
  <si>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</si>
  <si>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</si>
  <si>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</si>
  <si>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</si>
  <si>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</si>
  <si>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</si>
  <si>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</si>
  <si>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</si>
  <si>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</si>
  <si>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</si>
  <si>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</si>
  <si>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</si>
  <si>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</si>
  <si>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</si>
  <si>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</si>
  <si>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</si>
  <si>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</si>
  <si>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</si>
  <si>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</si>
  <si>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</si>
  <si>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</si>
  <si>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</si>
  <si>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</si>
  <si>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</si>
  <si>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</si>
  <si>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</si>
  <si>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</si>
  <si>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</si>
  <si>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PCM-20251005-00001328</t>
  </si>
  <si>
    <t xml:space="preserve">ETA 55 min </t>
  </si>
  <si>
    <t>PCM-20251005-00001351</t>
  </si>
  <si>
    <t xml:space="preserve">ETA 110 min </t>
  </si>
  <si>
    <t>PCM-20251005-00001368</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</si>
  <si>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</si>
  <si>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</si>
  <si>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</si>
  <si>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</si>
  <si>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</si>
  <si>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</si>
  <si>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</si>
  <si>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</si>
  <si>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</si>
  <si>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</si>
  <si>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</si>
  <si>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</si>
  <si>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</si>
  <si>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30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</si>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</sst>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0" totalsRowShown="0" headerRowDxfId="157" dataDxfId="156" headerRowBorderDxfId="154" tableBorderDxfId="155" totalsRowBorderDxfId="153">
  <autoFilter ref="A1:CJ30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272.42633287036733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R1</v>
      </c>
      <c r="C3" s="64"/>
      <c r="D3" s="64" t="s">
        <v>12986</v>
      </c>
      <c r="E3" s="65"/>
      <c r="F3" s="66"/>
      <c r="G3" s="67">
        <f ca="1">IFERROR(NOW()-F3,"")</f>
        <v>45935.374758796293</v>
      </c>
      <c r="H3" s="68">
        <v>45934.604780092595</v>
      </c>
      <c r="I3" s="73" t="str">
        <f>IFERROR(VLOOKUP(D3,DB!A:F,6,0),"")</f>
        <v>SCECO</v>
      </c>
      <c r="J3" s="73" t="str">
        <f>IFERROR(VLOOKUP(D3,DB!A:G,7,0),"")</f>
        <v>Vandalized</v>
      </c>
      <c r="K3" s="69"/>
      <c r="L3" s="70" t="str">
        <f>IFERROR(VLOOKUP(D3,DB!A:I,9,0),"")</f>
        <v>Latis</v>
      </c>
    </row>
    <row r="4" spans="1:12" ht="15" customHeight="1">
      <c r="A4" s="63"/>
      <c r="B4" s="73" t="str">
        <f>IFERROR(VLOOKUP(D4,DB!A:K,11,0),"")</f>
        <v/>
      </c>
      <c r="C4" s="64"/>
      <c r="D4" s="64"/>
      <c r="E4" s="65"/>
      <c r="F4" s="66"/>
      <c r="G4" s="67">
        <f ca="1">IFERROR(NOW()-F4,"")</f>
        <v>45935.374758796293</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45935.374758796293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45935.374758796293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45935.374758796293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45935.374758796293</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45935.374758796293</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45935.374758796293</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45935.374758796293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45935.374758796293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45935.374758796293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45935.374758796293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45935.374758796293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45935.374758796293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45935.374758796293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45935.374758796293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45935.374758796293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45935.374758796293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45935.374758796293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45935.374758796293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45935.374758796293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45935.374758796293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45935.374758796293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45935.374758796293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45935.374758796293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45935.374758796293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45935.374758796293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45935.374758796293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45935.374758796293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45935.374758796293</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76C29CF9-8631-4298-99C4-2B280B092102}"/>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0"/>
  <sheetViews>
    <sheetView workbookViewId="0">
      <selection activeCell="D6" sqre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243.72297638888267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128.64767546296207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110.374920833332</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0.12659907407214632</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18" t="s">
        <v>17550</v>
      </c>
      <c r="E7" s="131" t="s">
        <v>38964</v>
      </c>
      <c r="F7" s="132">
        <v>45935.357835648145</v>
      </c>
      <c r="G7" s="133">
        <f ca="1">IFERROR(NOW()-F7,"-")</f>
        <v>1.6923148148634937E-2</v>
      </c>
      <c r="H7" s="132">
        <v>45935.341168981482</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27558</v>
      </c>
      <c r="E8" s="131" t="s">
        <v>38964</v>
      </c>
      <c r="F8" s="132">
        <v>45935.368587962963</v>
      </c>
      <c r="G8" s="133">
        <f ca="1">IFERROR(NOW()-F8,"-")</f>
        <v>6.1708333305432461E-3</v>
      </c>
      <c r="H8" s="132">
        <v>45935.359560185185</v>
      </c>
      <c r="I8" s="18" t="str">
        <f>IFERROR(VLOOKUP(D8,DB!A:F,6,0),"")</f>
        <v>SCECO</v>
      </c>
      <c r="J8" s="18" t="str">
        <f>IFERROR(VLOOKUP(D8,DB!A:G,7,0),"")</f>
        <v>Dead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45935.374758796293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45935.374758796293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45935.374758796293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45935.374758796293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45935.374758796293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45935.374758796293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45935.374758796293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45935.374758796293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45935.374758796293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45935.374758796293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45935.374758796293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45935.374758796293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45935.374758796293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45935.374758796293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45935.374758796293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45935.374758796293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45935.374758796293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45935.374758796293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45935.374758796293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45935.374758796293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45935.374758796293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45935.374758796293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45935.374758796293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45935.374758796293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45935.374758796293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45935.374758796293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45935.374758796293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45935.374758796293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45935.374758796293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45935.374758796293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45935.374758796293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45935.374758796293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45935.374758796293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45935.374758796293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45935.374758796293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45935.374758796293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45935.374758796293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45935.374758796293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45935.374758796293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45935.374758796293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45935.374758796293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45935.374758796293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45935.374758796293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45935.374758796293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45935.374758796293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45935.374758796293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45935.374758796293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45935.374758796293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45935.374758796293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45935.374758796293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45935.374758796293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45935.374758796293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45935.374758796293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45935.374758796293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45935.374758796293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45935.374758796293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45935.374758796293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45935.374758796293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45935.374758796293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45935.374758796293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45935.374758796293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45935.374758796293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45935.374758796293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45935.374758796293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45935.374758796293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45935.374758796293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45935.374758796293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45935.374758796293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45935.374758796293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45935.374758796293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45935.374758796293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45935.374758796293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45935.374758796293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45935.374758796293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45935.374758796293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45935.374758796293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45935.374758796293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45935.374758796293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45935.374758796293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45935.374758796293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45935.374758796293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45935.374758796293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45935.374758796293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45935.374758796293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45935.374758796293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45935.374758796293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45935.374758796293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45935.374758796293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45935.374758796293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45935.374758796293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45935.374758796293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45935.374758796293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45935.374758796293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45935.374758796293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45935.374758796293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45935.374758796293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45935.374758796293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45935.374758796293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45935.374758796293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45935.374758796293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45935.374758796293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45935.374758796293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45935.374758796293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45935.374758796293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45935.374758796293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45935.374758796293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45935.374758796293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45935.374758796293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45935.374758796293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45935.374758796293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45935.374758796293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45935.374758796293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45935.374758796293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45935.374758796293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45935.374758796293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45935.374758796293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45935.374758796293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45935.374758796293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45935.374758796293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45935.374758796293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45935.374758796293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45935.374758796293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45935.374758796293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45935.374758796293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45935.374758796293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45935.374758796293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45935.374758796293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45935.374758796293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45935.374758796293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45935.374758796293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45935.374758796293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45935.374758796293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45935.374758796293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45935.374758796293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45935.374758796293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45935.374758796293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45935.374758796293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45935.374758796293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45935.374758796293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45935.374758796293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45935.374758796293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45935.374758796293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45935.374758796293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45935.374758796293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45935.374758796293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45935.374758796293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45935.374758796293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45935.374758796293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45935.374758796293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45935.374758796293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45935.374758796293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45935.374758796293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45935.374758796293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45935.374758796293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45935.374758796293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45935.374758796293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45935.374758796293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45935.374758796293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45935.374758796293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45935.374758796293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45935.374758796293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45935.374758796293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45935.374758796293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45935.374758796293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45935.374758796293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45935.374758796293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45935.374758796293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45935.374758796293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45935.374758796293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45935.374758796293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45935.374758796293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45935.374758796293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45935.374758796293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45935.374758796293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45935.374758796293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45935.374758796293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45935.374758796293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45935.374758796293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45935.374758796293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45935.374758796293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45935.374758796293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45935.374758796293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45935.374758796293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45935.374758796293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45935.374758796293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45935.374758796293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45935.374758796293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45935.374758796293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45935.374758796293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45935.374758796293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45935.374758796293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45935.374758796293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45935.374758796293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45935.374758796293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45935.374758796293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45935.374758796293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45935.374758796293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45935.374758796293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45935.374758796293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45935.374758796293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45935.374758796293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45935.374758796293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45935.374758796293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45935.374758796293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45935.374758796293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45935.374758796293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45935.374758796293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45935.374758796293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45935.374758796293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45935.374758796293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45935.374758796293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45935.374758796293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45935.374758796293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45935.374758796293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45935.374758796293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45935.374758796293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45935.374758796293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45935.374758796293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45935.374758796293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45935.374758796293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45935.374758796293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45935.374758796293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45935.374758796293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45935.374758796293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45935.374758796293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45935.374758796293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45935.374758796293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45935.374758796293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45935.374758796293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45935.374758796293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45935.374758796293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45935.374758796293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45935.374758796293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45935.374758796293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45935.374758796293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45935.374758796293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45935.374758796293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45935.374758796293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45935.374758796293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45935.374758796293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45935.374758796293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45935.374758796293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45935.374758796293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45935.374758796293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45935.374758796293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45935.374758796293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45935.374758796293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45935.374758796293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45935.374758796293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45935.374758796293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45935.374758796293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45935.374758796293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45935.374758796293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45935.374758796293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45935.374758796293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45935.374758796293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45935.374758796293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45935.374758796293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45935.374758796293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45935.374758796293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45935.374758796293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45935.374758796293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45935.374758796293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45935.374758796293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45935.374758796293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45935.374758796293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45935.374758796293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45935.374758796293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45935.374758796293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45935.374758796293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45935.374758796293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45935.374758796293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45935.374758796293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45935.374758796293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45935.374758796293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45935.374758796293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45935.374758796293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45935.374758796293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45935.374758796293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45935.374758796293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45935.374758796293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45935.374758796293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45935.374758796293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45935.374758796293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45935.374758796293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45935.374758796293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45935.374758796293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45935.374758796293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45935.374758796293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45935.374758796293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45935.374758796293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45935.374758796293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sheetData>
  <dataValidations count="2">
    <dataValidation allowBlank="1" showInputMessage="1" showErrorMessage="1" sqref="E1" xr:uid="{4D935161-CDD3-4592-B877-3FB59C99E142}"/>
    <dataValidation type="list" allowBlank="1" showInputMessage="1" showErrorMessage="1" sqref="E3:E30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39058</v>
      </c>
      <c r="B2" s="75" t="str">
        <f>IFERROR(VLOOKUP(D2,DB!A:K,11,0),"")</f>
        <v>R3</v>
      </c>
      <c r="C2" s="18">
        <v>1</v>
      </c>
      <c r="D2" s="18" t="s">
        <v>10783</v>
      </c>
      <c r="E2" s="18" t="s">
        <v>38964</v>
      </c>
      <c r="F2" s="142">
        <v>45935.305949074071</v>
      </c>
      <c r="G2" s="21">
        <f t="shared" ref="G2:G52" ca="1" si="0">IFERROR(NOW()-F2,"-")</f>
        <v>6.8809722222795244E-2</v>
      </c>
      <c r="H2" s="143">
        <v>45935.300833333335</v>
      </c>
      <c r="I2" s="19" t="str">
        <f>IFERROR(VLOOKUP(D2,DB!A:F,6,0),"")</f>
        <v>SCECO</v>
      </c>
      <c r="J2" s="18" t="str">
        <f>IFERROR(VLOOKUP(D2,DB!A:G,7,0),"")</f>
        <v>Dead</v>
      </c>
      <c r="K2" s="50" t="s">
        <v>39059</v>
      </c>
      <c r="L2" s="23" t="str">
        <f>IFERROR(VLOOKUP(D2,DB!A:I,9,0),"")</f>
        <v>Latis</v>
      </c>
    </row>
    <row r="3" spans="1:13" ht="15" customHeight="1">
      <c r="A3" s="19"/>
      <c r="B3" s="75" t="str">
        <f>IFERROR(VLOOKUP(D3,DB!A:K,11,0),"")</f>
        <v/>
      </c>
      <c r="C3" s="18"/>
      <c r="D3" s="18"/>
      <c r="E3" s="18"/>
      <c r="F3" s="20"/>
      <c r="G3" s="21">
        <f t="shared" ca="1" si="0"/>
        <v>45935.374758796293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45935.374758796293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45935.374758796293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45935.374758796293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45935.374758796293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45935.374758796293</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45935.374758796293</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45935.374758796293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45935.374758796293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45935.374758796293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45935.374758796293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45935.374758796293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45935.374758796293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45935.374758796293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45935.374758796293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45935.374758796293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45935.374758796293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45935.374758796293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45935.374758796293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45935.374758796293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45935.374758796293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45935.374758796293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45935.374758796293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45935.374758796293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45935.374758796293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45935.374758796293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45935.374758796293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45935.374758796293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45935.374758796293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45935.374758796293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45935.374758796293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45935.374758796293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45935.374758796293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45935.374758796293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45935.374758796293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45935.374758796293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45935.374758796293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45935.374758796293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45935.374758796293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45935.374758796293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45935.374758796293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45935.374758796293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45935.374758796293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45935.374758796293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45935.374758796293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45935.374758796293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45935.374758796293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45935.374758796293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45935.374758796293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45935.374758796293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45935.374758796293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45935.374758796293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45935.374758796293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45935.374758796293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45935.374758796293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45935.374758796293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45935.374758796293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45935.374758796293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45935.374758796293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45935.374758796293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45935.374758796293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45935.374758796293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45935.374758796293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45935.374758796293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45935.374758796293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45935.374758796293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45935.374758796293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45935.374758796293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45935.374758796293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45935.374758796293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45935.374758796293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45935.374758796293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45935.374758796293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45935.374758796293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45935.374758796293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45935.374758796293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45935.374758796293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45935.374758796293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45935.374758796293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45935.374758796293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45935.374758796293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45935.374758796293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45935.374758796293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45935.374758796293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45935.374758796293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45935.374758796293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45935.374758796293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45935.374758796293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45935.374758796293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45935.374758796293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45935.374758796293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45935.374758796293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45935.374758796293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45935.374758796293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45935.374758796293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45935.374758796293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45935.374758796293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45935.374758796293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45935.374758796293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45935.374758796293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45935.374758796293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45935.374758796293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45935.374758796293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45935.374758796293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45935.374758796293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45935.374758796293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45935.374758796293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45935.374758796293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45935.374758796293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45935.374758796293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45935.374758796293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45935.374758796293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45935.374758796293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45935.374758796293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45935.374758796293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45935.374758796293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45935.374758796293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45935.374758796293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45935.374758796293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45935.374758796293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45935.374758796293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45935.374758796293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45935.374758796293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45935.374758796293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45935.374758796293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45935.374758796293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45935.374758796293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45935.374758796293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45935.374758796293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45935.374758796293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45935.374758796293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45935.374758796293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45935.374758796293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45935.374758796293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45935.374758796293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45935.374758796293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45935.374758796293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45935.374758796293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45935.374758796293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45935.374758796293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45935.374758796293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45935.374758796293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45935.374758796293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45935.374758796293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45935.374758796293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45935.374758796293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45935.374758796293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45935.374758796293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45935.374758796293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45935.374758796293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45935.374758796293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45935.374758796293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45935.374758796293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45935.374758796293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45935.374758796293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45935.374758796293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45935.374758796293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45935.374758796293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45935.374758796293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45935.374758796293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45935.374758796293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45935.374758796293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45935.374758796293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45935.374758796293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45935.374758796293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45935.374758796293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45935.374758796293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45935.374758796293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45935.374758796293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45935.374758796293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45935.374758796293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45935.374758796293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45935.374758796293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45935.374758796293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45935.374758796293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45935.374758796293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45935.374758796293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45935.374758796293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45935.374758796293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45935.374758796293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45935.374758796293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45935.374758796293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45935.374758796293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45935.374758796293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45935.374758796293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45935.374758796293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45935.374758796293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45935.374758796293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45935.374758796293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45935.374758796293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45935.374758796293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45935.374758796293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45935.374758796293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45935.374758796293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45935.374758796293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45935.374758796293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45935.374758796293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45935.374758796293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45935.374758796293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45935.374758796293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45935.374758796293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45935.374758796293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45935.374758796293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45935.374758796293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45935.374758796293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45935.374758796293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45935.374758796293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45935.374758796293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45935.374758796293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45935.374758796293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45935.374758796293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45935.374758796293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45935.374758796293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45935.374758796293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45935.374758796293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45935.374758796293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45935.374758796293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45935.374758796293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45935.374758796293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45935.374758796293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45935.374758796293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45935.374758796293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45935.374758796293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45935.374758796293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45935.374758796293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45935.374758796293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45935.374758796293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45935.374758796293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45935.374758796293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45935.374758796293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45935.374758796293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45935.374758796293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45935.374758796293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45935.374758796293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45935.374758796293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45935.374758796293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45935.374758796293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45935.374758796293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45935.374758796293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45935.374758796293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45935.374758796293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45935.374758796293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45935.374758796293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45935.374758796293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45935.374758796293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45935.374758796293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45935.374758796293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45935.374758796293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45935.374758796293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45935.374758796293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45935.374758796293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45935.374758796293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45935.374758796293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45935.374758796293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45935.374758796293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45935.374758796293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45935.374758796293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45935.374758796293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45935.374758796293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45935.374758796293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45935.374758796293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45935.374758796293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45935.374758796293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45935.374758796293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45935.374758796293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45935.374758796293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45935.374758796293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45935.374758796293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45935.374758796293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45935.374758796293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45935.374758796293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45935.374758796293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45935.374758796293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45935.374758796293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45935.374758796293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45935.374758796293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45935.374758796293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45935.374758796293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45935.374758796293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45935.374758796293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45935.374758796293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45935.374758796293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45935.374758796293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45935.374758796293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45935.374758796293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45935.374758796293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45935.374758796293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45935.374758796293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45935.374758796293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45935.374758796293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45935.374758796293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45935.374758796293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45935.374758796293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45935.374758796293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45935.374758796293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45935.374758796293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45935.374758796293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45935.374758796293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45935.374758796293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45935.374758796293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45935.374758796293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45935.374758796293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45935.374758796293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45935.374758796293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45935.374758796293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45935.374758796293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45935.374758796293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45935.374758796293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45935.374758796293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45935.374758796293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45935.374758796293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45935.374758796293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45935.374758796293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45935.374758796293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45935.374758796293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45935.374758796293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45935.374758796293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45935.374758796293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45935.374758796293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45935.374758796293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45935.374758796293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45935.374758796293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45935.374758796293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45935.374758796293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45935.374758796293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45935.374758796293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45935.374758796293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45935.374758796293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45935.374758796293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45935.374758796293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45935.374758796293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45935.374758796293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45935.374758796293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45935.374758796293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45935.374758796293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45935.374758796293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45935.374758796293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45935.374758796293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45935.374758796293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45935.374758796293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45935.374758796293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45935.374758796293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45935.374758796293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45935.374758796293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45935.374758796293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45935.374758796293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45935.374758796293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45935.374758796293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45935.374758796293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45935.374758796293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45935.374758796293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45935.374758796293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45935.374758796293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45935.374758796293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45935.374758796293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45935.374758796293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45935.374758796293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45935.374758796293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45935.374758796293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45935.374758796293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45935.374758796293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45935.374758796293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45935.374758796293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45935.374758796293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45935.374758796293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45935.374758796293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45935.374758796293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45935.374758796293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45935.374758796293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45935.374758796293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45935.374758796293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45935.374758796293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45935.374758796293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45935.374758796293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45935.374758796293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45935.374758796293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45935.374758796293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45935.374758796293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45935.374758796293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45935.374758796293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45935.374758796293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45935.374758796293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45935.374758796293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45935.374758796293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45935.374758796293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45935.374758796293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45935.374758796293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45935.374758796293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45935.374758796293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45935.374758796293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45935.374758796293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45935.374758796293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45935.374758796293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45935.374758796293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45935.374758796293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45935.374758796293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45935.374758796293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45935.374758796293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45935.374758796293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45935.374758796293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45935.374758796293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45935.374758796293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45935.374758796293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45935.374758796293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45935.374758796293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45935.374758796293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45935.374758796293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45935.374758796293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45935.374758796293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45935.374758796293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45935.374758796293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45935.374758796293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45935.374758796293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45935.374758796293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45935.374758796293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45935.374758796293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45935.374758796293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45935.374758796293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45935.374758796293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45935.374758796293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45935.374758796293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45935.374758796293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45935.374758796293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45935.374758796293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45935.374758796293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45935.374758796293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45935.374758796293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45935.374758796293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45935.374758796293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45935.374758796293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45935.374758796293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45935.374758796293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45935.374758796293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45935.374758796293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45935.374758796293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45935.374758796293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45935.374758796293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45935.374758796293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45935.374758796293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45935.374758796293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45935.374758796293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45935.374758796293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45935.374758796293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45935.374758796293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45935.374758796293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45935.374758796293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45935.374758796293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45935.374758796293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45935.374758796293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45935.374758796293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45935.374758796293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45935.374758796293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45935.374758796293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45935.374758796293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45935.374758796293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45935.374758796293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45935.374758796293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45935.374758796293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45935.374758796293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45935.374758796293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45935.374758796293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45935.374758796293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45935.374758796293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45935.374758796293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45935.374758796293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45935.374758796293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45935.374758796293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45935.374758796293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45935.374758796293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45935.374758796293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45935.374758796293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45935.374758796293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45935.374758796293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45935.374758796293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45935.374758796293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45935.374758796293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45935.374758796293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45935.374758796293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45935.374758796293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45935.374758796293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45935.374758796293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45935.374758796293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45935.374758796293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45935.374758796293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45935.374758796293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45935.374758796293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45935.374758796293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45935.374758796293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45935.374758796293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45935.374758796293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45935.374758796293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45935.374758796293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45935.374758796293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45935.374758796293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45935.374758796293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45935.374758796293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45935.374758796293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45935.374758796293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45935.374758796293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45935.374758796293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45935.374758796293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45935.374758796293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45935.374758796293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45935.374758796293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45935.374758796293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45935.374758796293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45935.374758796293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45935.374758796293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45935.374758796293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45935.374758796293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45935.374758796293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45935.374758796293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45935.374758796293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45935.374758796293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45935.374758796293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45935.374758796293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45935.374758796293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45935.374758796293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45935.374758796293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45935.374758796293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45935.374758796293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45935.374758796293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45935.374758796293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45935.374758796293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45935.374758796293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45935.374758796293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45935.374758796293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45935.374758796293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45935.374758796293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45935.374758796293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45935.374758796293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45935.374758796293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45935.374758796293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45935.374758796293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45935.374758796293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45935.374758796293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45935.374758796293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45935.374758796293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45935.374758796293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45935.374758796293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45935.374758796293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45935.374758796293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45935.374758796293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45935.374758796293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45935.374758796293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45935.374758796293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45935.374758796293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45935.374758796293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45935.374758796293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45935.374758796293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45935.374758796293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45935.374758796293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45935.374758796293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45935.374758796293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45935.374758796293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45935.374758796293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45935.374758796293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45935.374758796293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45935.374758796293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45935.374758796293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45935.374758796293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45935.374758796293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45935.374758796293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45935.374758796293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45935.374758796293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45935.374758796293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45935.374758796293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45935.374758796293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45935.374758796293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45935.374758796293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45935.374758796293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45935.374758796293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45935.374758796293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45935.374758796293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45935.374758796293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45935.374758796293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45935.374758796293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45935.374758796293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45935.374758796293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45935.374758796293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45935.374758796293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45935.374758796293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45935.374758796293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45935.374758796293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45935.374758796293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45935.374758796293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45935.374758796293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45935.374758796293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45935.374758796293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45935.374758796293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45935.374758796293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45935.374758796293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45935.374758796293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45935.374758796293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45935.374758796293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45935.374758796293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45935.374758796293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45935.374758796293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45935.374758796293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45935.374758796293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45935.374758796293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45935.374758796293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45935.374758796293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45935.374758796293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45935.374758796293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45935.374758796293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45935.374758796293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45935.374758796293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45935.374758796293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45935.374758796293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45935.374758796293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45935.374758796293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45935.374758796293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45935.374758796293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45935.374758796293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45935.374758796293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45935.374758796293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45935.374758796293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45935.374758796293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45935.374758796293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45935.374758796293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45935.374758796293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45935.374758796293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45935.374758796293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45935.374758796293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45935.374758796293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45935.374758796293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45935.374758796293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45935.374758796293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45935.374758796293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45935.374758796293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45935.374758796293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45935.374758796293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45935.374758796293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45935.374758796293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45935.374758796293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45935.374758796293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45935.374758796293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45935.374758796293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45935.374758796293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45935.374758796293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45935.374758796293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45935.374758796293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45935.374758796293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45935.374758796293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45935.374758796293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45935.374758796293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45935.374758796293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45935.374758796293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45935.374758796293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45935.374758796293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45935.374758796293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45935.374758796293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45935.374758796293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45935.374758796293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45935.374758796293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45935.374758796293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45935.374758796293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45935.374758796293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45935.374758796293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45935.374758796293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45935.374758796293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45935.374758796293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45935.374758796293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45935.374758796293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45935.374758796293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45935.374758796293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45935.374758796293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45935.374758796293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45935.374758796293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45935.374758796293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45935.374758796293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45935.374758796293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45935.374758796293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45935.374758796293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45935.374758796293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45935.374758796293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45935.374758796293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45935.374758796293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45935.374758796293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45935.374758796293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45935.374758796293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45935.374758796293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45935.374758796293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45935.374758796293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45935.374758796293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45935.374758796293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45935.374758796293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45935.374758796293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45935.374758796293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45935.374758796293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45935.374758796293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45935.374758796293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45935.374758796293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45935.374758796293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45935.374758796293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45935.374758796293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45935.374758796293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45935.374758796293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45935.374758796293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45935.374758796293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45935.374758796293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45935.374758796293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45935.374758796293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45935.374758796293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45935.374758796293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45935.374758796293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45935.374758796293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45935.374758796293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45935.374758796293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45935.374758796293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45935.374758796293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45935.374758796293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45935.374758796293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45935.374758796293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45935.374758796293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45935.374758796293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45935.374758796293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45935.374758796293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45935.374758796293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45935.374758796293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45935.374758796293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45935.374758796293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45935.374758796293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45935.374758796293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45935.374758796293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45935.374758796293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45935.374758796293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45935.374758796293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45935.374758796293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45935.374758796293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45935.374758796293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45935.374758796293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45935.374758796293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45935.374758796293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45935.374758796293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45935.374758796293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45935.374758796293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45935.374758796293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45935.374758796293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45935.374758796293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45935.374758796293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45935.374758796293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45935.374758796293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45935.374758796293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45935.374758796293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45935.374758796293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45935.374758796293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45935.374758796293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45935.374758796293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45935.374758796293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45935.374758796293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45935.374758796293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45935.374758796293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45935.374758796293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45935.374758796293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45935.374758796293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45935.374758796293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45935.374758796293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45935.374758796293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45935.374758796293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45935.374758796293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45935.374758796293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45935.374758796293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45935.374758796293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45935.374758796293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45935.374758796293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45935.374758796293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45935.374758796293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45935.374758796293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45935.374758796293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45935.374758796293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45935.374758796293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45935.374758796293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45935.374758796293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45935.374758796293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45935.374758796293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45935.374758796293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45935.374758796293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45935.374758796293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45935.374758796293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45935.374758796293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45935.374758796293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45935.374758796293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45935.374758796293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45935.374758796293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45935.374758796293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45935.374758796293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45935.374758796293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45935.374758796293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45935.374758796293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45935.374758796293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45935.374758796293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45935.374758796293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45935.374758796293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45935.374758796293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45935.374758796293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45935.374758796293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45935.374758796293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45935.374758796293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45935.374758796293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45935.374758796293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45935.374758796293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45935.374758796293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45935.374758796293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45935.374758796293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45935.374758796293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45935.374758796293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45935.374758796293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45935.374758796293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45935.374758796293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45935.374758796293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45935.374758796293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45935.374758796293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45935.374758796293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45935.374758796293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45935.374758796293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45935.374758796293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45935.374758796293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45935.374758796293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45935.374758796293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45935.374758796293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45935.374758796293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45935.374758796293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45935.374758796293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45935.374758796293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45935.374758796293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45935.374758796293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45935.374758796293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45935.374758796293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45935.374758796293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45935.374758796293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45935.374758796293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45935.374758796293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45935.374758796293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45935.374758796293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45935.374758796293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45935.374758796293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45935.374758796293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45935.374758796293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45935.374758796293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45935.374758796293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45935.374758796293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45935.374758796293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45935.374758796293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45935.374758796293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45935.374758796293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45935.374758796293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45935.374758796293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45935.374758796293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45935.374758796293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45935.374758796293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45935.374758796293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45935.374758796293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45935.374758796293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45935.374758796293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45935.374758796293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45935.374758796293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45935.374758796293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45935.374758796293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45935.374758796293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45935.374758796293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45935.374758796293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45935.374758796293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45935.374758796293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45935.374758796293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45935.374758796293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45935.374758796293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45935.374758796293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45935.374758796293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45935.374758796293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45935.374758796293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45935.374758796293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45935.374758796293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45935.374758796293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45935.374758796293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45935.374758796293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45935.374758796293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45935.374758796293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45935.374758796293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45935.374758796293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45935.374758796293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45935.374758796293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45935.374758796293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45935.374758796293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45935.374758796293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45935.374758796293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45935.374758796293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45935.374758796293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45935.374758796293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45935.374758796293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45935.374758796293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45935.374758796293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45935.374758796293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45935.374758796293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45935.374758796293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45935.374758796293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45935.374758796293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45935.374758796293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45935.374758796293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45935.374758796293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45935.374758796293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45935.374758796293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45935.374758796293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45935.374758796293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45935.374758796293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45935.374758796293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45935.374758796293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45935.374758796293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45935.374758796293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45935.374758796293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45935.374758796293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45935.374758796293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45935.374758796293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45935.374758796293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45935.374758796293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45935.374758796293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45935.374758796293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45935.374758796293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45935.374758796293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45935.374758796293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45935.374758796293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45935.374758796293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45935.374758796293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45935.374758796293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45935.374758796293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45935.374758796293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45935.374758796293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45935.374758796293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45935.374758796293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45935.374758796293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45935.374758796293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45935.374758796293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45935.374758796293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45935.374758796293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45935.374758796293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45935.374758796293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45935.374758796293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45935.374758796293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45935.374758796293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45935.374758796293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45935.374758796293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45935.374758796293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45935.374758796293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45935.374758796293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45935.374758796293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45935.374758796293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45935.374758796293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45935.374758796293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45935.374758796293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45935.374758796293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45935.374758796293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45935.374758796293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45935.374758796293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45935.374758796293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45935.374758796293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45935.374758796293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45935.374758796293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45935.374758796293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45935.374758796293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45935.374758796293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45935.374758796293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45935.374758796293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45935.374758796293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45935.374758796293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45935.374758796293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45935.374758796293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45935.374758796293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45935.374758796293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45935.374758796293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45935.374758796293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45935.374758796293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45935.374758796293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45935.374758796293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45935.374758796293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45935.374758796293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45935.374758796293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45935.374758796293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45935.374758796293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45935.374758796293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45935.374758796293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45935.374758796293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45935.374758796293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45935.374758796293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45935.374758796293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45935.374758796293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45935.374758796293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45935.374758796293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45935.374758796293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45935.374758796293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45935.374758796293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45935.374758796293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45935.374758796293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45935.374758796293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45935.374758796293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45935.374758796293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45935.374758796293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45935.374758796293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45935.374758796293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45935.374758796293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45935.374758796293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45935.374758796293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45935.374758796293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45935.374758796293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45935.374758796293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45935.374758796293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45935.374758796293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45935.374758796293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45935.374758796293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45935.374758796293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45935.374758796293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45935.374758796293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45935.374758796293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45935.374758796293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45935.374758796293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45935.374758796293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45935.374758796293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45935.374758796293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45935.374758796293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45935.374758796293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45935.374758796293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45935.374758796293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45935.374758796293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45935.374758796293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45935.374758796293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45935.374758796293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45935.374758796293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45935.374758796293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45935.374758796293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45935.374758796293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45935.374758796293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45935.374758796293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45935.374758796293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45935.374758796293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45935.374758796293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45935.374758796293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45935.374758796293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45935.374758796293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45935.374758796293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45935.374758796293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45935.374758796293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45935.374758796293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45935.374758796293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45935.374758796293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45935.374758796293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45935.374758796293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45935.374758796293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45935.374758796293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45935.374758796293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45935.374758796293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45935.374758796293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45935.374758796293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45935.374758796293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45935.374758796293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45935.374758796293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45935.374758796293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45935.374758796293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45935.374758796293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45935.374758796293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45935.374758796293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45935.374758796293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45935.374758796293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45935.374758796293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45935.374758796293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45935.374758796293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45935.374758796293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45935.374758796293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45935.374758796293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45935.374758796293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45935.374758796293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45935.374758796293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45935.374758796293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45935.374758796293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45935.374758796293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45935.374758796293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45935.374758796293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45935.374758796293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45935.374758796293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45935.374758796293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45935.374758796293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45935.374758796293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45935.374758796293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45935.374758796293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45935.374758796293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45935.374758796293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45935.374758796293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45935.374758796293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45935.374758796293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45935.374758796293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45935.374758796293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45935.374758796293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45935.374758796293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45935.374758796293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45935.374758796293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45935.374758796293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45935.374758796293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45935.374758796293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45935.374758796293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45935.374758796293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45935.374758796293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45935.374758796293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45935.374758796293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45935.374758796293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45935.374758796293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45935.374758796293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45935.374758796293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45935.374758796293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45935.374758796293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45935.374758796293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45935.374758796293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45935.374758796293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45935.374758796293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45935.374758796293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45935.374758796293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45935.374758796293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45935.374758796293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45935.374758796293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45935.374758796293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45935.374758796293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45935.374758796293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45935.374758796293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45935.374758796293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45935.374758796293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45935.374758796293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45935.374758796293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45935.374758796293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45935.374758796293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45935.374758796293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45935.374758796293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45935.374758796293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45935.374758796293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45935.374758796293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45935.374758796293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45935.374758796293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45935.374758796293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45935.374758796293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45935.374758796293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45935.374758796293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45935.374758796293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45935.374758796293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45935.374758796293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45935.374758796293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45935.374758796293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45935.374758796293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45935.374758796293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45935.374758796293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45935.374758796293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45935.374758796293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45935.374758796293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45935.374758796293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45935.374758796293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45935.374758796293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45935.374758796293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45935.374758796293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45935.374758796293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45935.374758796293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45935.374758796293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45935.374758796293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45935.374758796293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45935.374758796293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45935.374758796293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45935.374758796293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45935.374758796293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45935.374758796293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45935.374758796293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45935.374758796293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45935.374758796293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45935.374758796293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45935.374758796293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45935.374758796293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45935.374758796293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45935.374758796293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45935.374758796293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45935.374758796293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45935.374758796293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45935.374758796293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45935.374758796293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45935.374758796293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45935.374758796293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45935.374758796293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45935.374758796293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45935.374758796293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45935.374758796293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45935.374758796293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45935.374758796293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45935.374758796293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45935.374758796293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45935.374758796293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45935.374758796293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45935.374758796293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45935.374758796293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45935.374758796293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45935.374758796293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45935.374758796293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45935.374758796293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45935.374758796293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45935.374758796293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45935.374758796293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45935.374758796293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45935.374758796293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45935.374758796293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45935.374758796293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45935.374758796293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45935.374758796293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45935.374758796293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45935.374758796293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45935.374758796293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45935.374758796293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45935.374758796293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45935.374758796293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45935.374758796293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45935.374758796293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45935.374758796293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45935.374758796293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45935.374758796293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45935.374758796293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45935.374758796293</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tabSelected="1" workbookViewId="0">
      <selection activeCell="E15" sqref="E1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39060</v>
      </c>
      <c r="B2" s="110" t="str">
        <f>IFERROR(VLOOKUP(D2,DB!A:K,11,0),"")</f>
        <v>R4</v>
      </c>
      <c r="C2" s="111">
        <v>1</v>
      </c>
      <c r="D2" s="107" t="s">
        <v>35082</v>
      </c>
      <c r="E2" s="112" t="s">
        <v>38964</v>
      </c>
      <c r="F2" s="113">
        <v>45703.480717592596</v>
      </c>
      <c r="G2" s="114">
        <f ca="1">IFERROR(NOW()-F2,"")</f>
        <v>231.89404120369727</v>
      </c>
      <c r="H2" s="113">
        <v>45703.474768518521</v>
      </c>
      <c r="I2" s="110" t="str">
        <f>IFERROR(VLOOKUP(D2,DB!A:F,6,0),"")</f>
        <v>SCECO</v>
      </c>
      <c r="J2" s="110" t="str">
        <f>IFERROR(VLOOKUP(D2,DB!A:G,7,0),"")</f>
        <v>Dead</v>
      </c>
      <c r="K2" s="115" t="s">
        <v>39061</v>
      </c>
      <c r="L2" s="107" t="str">
        <f>IFERROR(VLOOKUP(D2,DB!A:I,9,0),"")</f>
        <v>Latis</v>
      </c>
    </row>
    <row r="3" spans="1:16" ht="33.75" customHeight="1">
      <c r="A3" s="110" t="s">
        <v>39062</v>
      </c>
      <c r="B3" s="110" t="str">
        <f>IFERROR(VLOOKUP(D3,DB!A:K,11,0),"")</f>
        <v>R4</v>
      </c>
      <c r="C3" s="111">
        <v>2</v>
      </c>
      <c r="D3" s="107" t="s">
        <v>39063</v>
      </c>
      <c r="E3" s="112" t="s">
        <v>38964</v>
      </c>
      <c r="F3" s="113">
        <v>45930.890277777777</v>
      </c>
      <c r="G3" s="114">
        <f ca="1">IFERROR(NOW()-F3,"")</f>
        <v>4.4844810185168171</v>
      </c>
      <c r="H3" s="113">
        <v>45930.847372685188</v>
      </c>
      <c r="I3" s="110" t="str">
        <f>IFERROR(VLOOKUP(D3,DB!A:F,6,0),"")</f>
        <v>SCECO</v>
      </c>
      <c r="J3" s="110" t="str">
        <f>IFERROR(VLOOKUP(D3,DB!A:G,7,0),"")</f>
        <v>In progress</v>
      </c>
      <c r="K3" s="115" t="s">
        <v>39064</v>
      </c>
      <c r="L3" s="107" t="str">
        <f>IFERROR(VLOOKUP(D3,DB!A:I,9,0),"")</f>
        <v>Latis</v>
      </c>
    </row>
    <row r="4" spans="1:16" ht="31.5" customHeight="1">
      <c r="A4" s="110" t="s">
        <v>39065</v>
      </c>
      <c r="B4" s="110" t="str">
        <f>IFERROR(VLOOKUP(D4,DB!A:K,11,0),"")</f>
        <v>R4</v>
      </c>
      <c r="C4" s="111">
        <v>1</v>
      </c>
      <c r="D4" s="107" t="s">
        <v>27578</v>
      </c>
      <c r="E4" s="112" t="s">
        <v>38964</v>
      </c>
      <c r="F4" s="113">
        <v>45934.845833333333</v>
      </c>
      <c r="G4" s="114">
        <f ca="1">IFERROR(NOW()-F4,"")</f>
        <v>0.52892546296061482</v>
      </c>
      <c r="H4" s="113">
        <v>45934.813009259262</v>
      </c>
      <c r="I4" s="110" t="str">
        <f>IFERROR(VLOOKUP(D4,DB!A:F,6,0),"")</f>
        <v>SCECO</v>
      </c>
      <c r="J4" s="110" t="str">
        <f>IFERROR(VLOOKUP(D4,DB!A:G,7,0),"")</f>
        <v>Dead</v>
      </c>
      <c r="K4" s="115" t="s">
        <v>39066</v>
      </c>
      <c r="L4" s="107" t="str">
        <f>IFERROR(VLOOKUP(D4,DB!A:I,9,0),"")</f>
        <v>Latis</v>
      </c>
    </row>
    <row r="5" spans="1:16" ht="15" customHeight="1">
      <c r="A5" s="110" t="s">
        <v>39067</v>
      </c>
      <c r="B5" s="110" t="str">
        <f>IFERROR(VLOOKUP(D5,DB!A:K,11,0),"")</f>
        <v>R4</v>
      </c>
      <c r="C5" s="111">
        <v>1</v>
      </c>
      <c r="D5" s="107" t="s">
        <v>34306</v>
      </c>
      <c r="E5" s="112" t="s">
        <v>38964</v>
      </c>
      <c r="F5" s="113">
        <v>45934.995312500003</v>
      </c>
      <c r="G5" s="114">
        <f ca="1">IFERROR(NOW()-F5,"")</f>
        <v>0.37944629629055271</v>
      </c>
      <c r="H5" s="113">
        <v>45934.989328703705</v>
      </c>
      <c r="I5" s="110" t="str">
        <f>IFERROR(VLOOKUP(D5,DB!A:F,6,0),"")</f>
        <v>SCECO</v>
      </c>
      <c r="J5" s="110" t="str">
        <f>IFERROR(VLOOKUP(D5,DB!A:G,7,0),"")</f>
        <v>Dead</v>
      </c>
      <c r="K5" s="115" t="s">
        <v>39068</v>
      </c>
      <c r="L5" s="107" t="str">
        <f>IFERROR(VLOOKUP(D5,DB!A:I,9,0),"")</f>
        <v>Latis</v>
      </c>
    </row>
    <row r="6" spans="1:16" ht="15" customHeight="1">
      <c r="A6" s="110" t="s">
        <v>39069</v>
      </c>
      <c r="B6" s="110" t="str">
        <f>IFERROR(VLOOKUP(D6,DB!A:K,11,0),"")</f>
        <v>R4</v>
      </c>
      <c r="C6" s="111">
        <v>2</v>
      </c>
      <c r="D6" s="107" t="s">
        <v>25891</v>
      </c>
      <c r="E6" s="112" t="s">
        <v>38964</v>
      </c>
      <c r="F6" s="113">
        <v>45935.156944444447</v>
      </c>
      <c r="G6" s="114">
        <f ca="1">IFERROR(NOW()-F6,"")</f>
        <v>0.21781435184675502</v>
      </c>
      <c r="H6" s="113">
        <v>45935.07104166667</v>
      </c>
      <c r="I6" s="110" t="str">
        <f>IFERROR(VLOOKUP(D6,DB!A:F,6,0),"")</f>
        <v>Generator-SG</v>
      </c>
      <c r="J6" s="110" t="str">
        <f>IFERROR(VLOOKUP(D6,DB!A:G,7,0),"")</f>
        <v>Good</v>
      </c>
      <c r="K6" s="115" t="s">
        <v>39070</v>
      </c>
      <c r="L6" s="107" t="str">
        <f>IFERROR(VLOOKUP(D6,DB!A:I,9,0),"")</f>
        <v>Latis</v>
      </c>
    </row>
    <row r="7" spans="1:16" ht="15" customHeight="1">
      <c r="A7" s="110" t="s">
        <v>39071</v>
      </c>
      <c r="B7" s="110" t="str">
        <f>IFERROR(VLOOKUP(D7,DB!A:K,11,0),"")</f>
        <v>R4</v>
      </c>
      <c r="C7" s="111">
        <v>1</v>
      </c>
      <c r="D7" s="107" t="s">
        <v>28333</v>
      </c>
      <c r="E7" s="112" t="s">
        <v>38964</v>
      </c>
      <c r="F7" s="113">
        <v>45935.321701388886</v>
      </c>
      <c r="G7" s="114">
        <f ca="1">IFERROR(NOW()-F7,"")</f>
        <v>5.3057407407322899E-2</v>
      </c>
      <c r="H7" s="113">
        <v>45935.315972222219</v>
      </c>
      <c r="I7" s="110" t="str">
        <f>IFERROR(VLOOKUP(D7,DB!A:F,6,0),"")</f>
        <v>SCECO</v>
      </c>
      <c r="J7" s="110" t="str">
        <f>IFERROR(VLOOKUP(D7,DB!A:G,7,0),"")</f>
        <v>Dead</v>
      </c>
      <c r="K7" s="115" t="s">
        <v>39072</v>
      </c>
      <c r="L7" s="107" t="str">
        <f>IFERROR(VLOOKUP(D7,DB!A:I,9,0),"")</f>
        <v>Latis</v>
      </c>
    </row>
    <row r="8" spans="1:16" ht="15" customHeight="1">
      <c r="A8" s="110"/>
      <c r="B8" s="110" t="str">
        <f>IFERROR(VLOOKUP(D8,DB!A:K,11,0),"")</f>
        <v/>
      </c>
      <c r="C8" s="111"/>
      <c r="D8" s="107"/>
      <c r="E8" s="112"/>
      <c r="F8" s="113"/>
      <c r="G8" s="114">
        <f ca="1">IFERROR(NOW()-F8,"")</f>
        <v>45935.374758796293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45935.374758796293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45935.374758796293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45935.374758796293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45935.374758796293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45935.374758796293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45935.374758796293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45935.374758796293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45935.374758796293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45935.374758796293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45935.374758796293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45935.374758796293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45935.374758796293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45935.374758796293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45935.374758796293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ref="G23:G67" ca="1" si="0">IFERROR(NOW()-F23,"")</f>
        <v>45935.374758796293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45935.374758796293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45935.374758796293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45935.374758796293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45935.374758796293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45935.374758796293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45935.374758796293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45935.374758796293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45935.374758796293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45935.374758796293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45935.374758796293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45935.374758796293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45935.374758796293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45935.374758796293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45935.374758796293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45935.374758796293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45935.374758796293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45935.374758796293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45935.374758796293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45935.374758796293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45935.374758796293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45935.374758796293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45935.374758796293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45935.374758796293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45935.374758796293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45935.374758796293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45935.374758796293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45935.374758796293</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45935.374758796293</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45935.374758796293</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45935.374758796293</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45935.374758796293</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45935.374758796293</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45935.374758796293</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45935.374758796293</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45935.374758796293</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45935.374758796293</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45935.374758796293</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45935.374758796293</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45935.374758796293</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t="shared" ca="1" si="0"/>
        <v>45935.374758796293</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t="shared" ca="1" si="0"/>
        <v>45935.374758796293</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t="shared" ca="1" si="0"/>
        <v>45935.374758796293</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t="shared" ca="1" si="0"/>
        <v>45935.374758796293</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t="shared" ca="1" si="0"/>
        <v>45935.374758796293</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workbookViewId="0">
      <selection activeCell="K12" sqref="K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39073</v>
      </c>
      <c r="B2" s="37" t="str">
        <f>IFERROR(VLOOKUP(D2,DB!A:K,11,0),"")</f>
        <v>R5</v>
      </c>
      <c r="C2" s="37">
        <v>3</v>
      </c>
      <c r="D2" s="37" t="s">
        <v>36000</v>
      </c>
      <c r="E2" s="37" t="s">
        <v>38964</v>
      </c>
      <c r="F2" s="38">
        <v>45891.832060185188</v>
      </c>
      <c r="G2" s="39">
        <f t="shared" ref="G2" ca="1" si="0">IFERROR(NOW()-F2,"-")</f>
        <v>43.542698611105152</v>
      </c>
      <c r="H2" s="38">
        <v>45891.790393518517</v>
      </c>
      <c r="I2" s="37" t="str">
        <f>IFERROR(VLOOKUP(D2,DB!A:F,6,0),"")</f>
        <v>Generator-SG</v>
      </c>
      <c r="J2" s="37" t="str">
        <f>IFERROR(VLOOKUP(D2,DB!A:G,7,0),"")</f>
        <v>Vandalized</v>
      </c>
      <c r="K2" s="37" t="s">
        <v>39074</v>
      </c>
      <c r="L2" s="37" t="str">
        <f>IFERROR(VLOOKUP(D2,DB!A:I,9,0),"")</f>
        <v>Latis</v>
      </c>
      <c r="M2" s="136"/>
    </row>
    <row r="3" spans="1:13" ht="30.75">
      <c r="A3" s="37" t="s">
        <v>39075</v>
      </c>
      <c r="B3" s="37" t="str">
        <f>IFERROR(VLOOKUP(D3,DB!A:K,11,0),"")</f>
        <v>R5</v>
      </c>
      <c r="C3" s="37">
        <v>1</v>
      </c>
      <c r="D3" s="37" t="s">
        <v>31295</v>
      </c>
      <c r="E3" s="37" t="s">
        <v>39043</v>
      </c>
      <c r="F3" s="38">
        <v>45926.188877314817</v>
      </c>
      <c r="G3" s="39">
        <f ca="1">IFERROR(NOW()-F3,"-")</f>
        <v>9.1858814814768266</v>
      </c>
      <c r="H3" s="38">
        <v>45926.158159722225</v>
      </c>
      <c r="I3" s="37" t="str">
        <f>IFERROR(VLOOKUP(D3,DB!A:F,6,0),"")</f>
        <v>SCECO</v>
      </c>
      <c r="J3" s="37" t="str">
        <f>IFERROR(VLOOKUP(D3,DB!A:G,7,0),"")</f>
        <v>Good</v>
      </c>
      <c r="K3" s="37" t="s">
        <v>39076</v>
      </c>
      <c r="L3" s="37" t="str">
        <f>IFERROR(VLOOKUP(D3,DB!A:I,9,0),"")</f>
        <v>Latis</v>
      </c>
      <c r="M3" s="136"/>
    </row>
    <row r="4" spans="1:13" ht="15">
      <c r="A4" s="37"/>
      <c r="B4" s="37" t="str">
        <f>IFERROR(VLOOKUP(D4,DB!A:K,11,0),"")</f>
        <v/>
      </c>
      <c r="C4" s="37"/>
      <c r="D4" s="37"/>
      <c r="E4" s="37"/>
      <c r="F4" s="38"/>
      <c r="G4" s="39">
        <f ca="1">IFERROR(NOW()-F4,"-")</f>
        <v>45935.374758796293</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45935.374758796293</v>
      </c>
      <c r="H5" s="38"/>
      <c r="I5" s="37" t="str">
        <f>IFERROR(VLOOKUP(D5,DB!A:F,6,0),"")</f>
        <v/>
      </c>
      <c r="J5" s="37" t="str">
        <f>IFERROR(VLOOKUP(D5,DB!A:G,7,0),"")</f>
        <v/>
      </c>
      <c r="K5" s="37"/>
      <c r="L5" s="37" t="str">
        <f>IFERROR(VLOOKUP(D5,DB!A:I,9,0),"")</f>
        <v/>
      </c>
      <c r="M5" s="136"/>
    </row>
    <row r="6" spans="1:13" ht="15.75">
      <c r="A6" s="37"/>
      <c r="B6" s="37" t="str">
        <f>IFERROR(VLOOKUP(D6,DB!A:K,11,0),"")</f>
        <v/>
      </c>
      <c r="C6" s="37"/>
      <c r="D6" s="141"/>
      <c r="E6" s="37"/>
      <c r="F6" s="38"/>
      <c r="G6" s="39">
        <f ca="1">IFERROR(NOW()-F6,"-")</f>
        <v>45935.374758796293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45935.374758796293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45935.374758796293</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45935.374758796293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45935.374758796293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45935.374758796293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45935.374758796293</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45935.374758796293</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45935.374758796293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45935.374758796293</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45935.374758796293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45935.374758796293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45935.374758796293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45935.374758796293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45935.374758796293</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45935.374758796293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45935.374758796293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45935.374758796293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45935.374758796293</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45935.374758796293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45935.374758796293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45935.374758796293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45935.374758796293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45935.374758796293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45935.374758796293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45935.374758796293</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45935.374758796293</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45935.374758796293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45935.374758796293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45935.374758796293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45935.374758796293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45935.374758796293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45935.374758796293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45935.374758796293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45935.374758796293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45935.374758796293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45935.374758796293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45935.374758796293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45935.374758796293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45935.374758796293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45935.374758796293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45935.374758796293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45935.374758796293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45935.374758796293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45935.374758796293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45935.374758796293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45935.374758796293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45935.374758796293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45935.374758796293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45935.374758796293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45935.374758796293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45935.374758796293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45935.374758796293</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45935.374758796293</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45935.374758796293</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45935.374758796293</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45935.374758796293</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45935.374758796293</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45935.374758796293</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45935.374758796293</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45935.374758796293</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45935.374758796293</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45935.374758796293</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45935.374758796293</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45935.374758796293</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45935.374758796293</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45935.374758796293</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45935.374758796293</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45935.374758796293</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45935.374758796293</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45935.374758796293</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45935.374758796293</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45935.374758796293</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45935.374758796293</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45935.374758796293</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45935.374758796293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45935.374758796293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45935.374758796293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45935.374758796293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45935.374758796293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45935.374758796293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45935.374758796293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45935.374758796293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45935.374758796293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45935.374758796293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45935.374758796293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45935.374758796293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45935.374758796293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45935.374758796293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45935.374758796293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45935.374758796293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45935.374758796293</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45935.374758796293</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45935.374758796293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45935.374758796293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45935.374758796293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45935.374758796293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45935.374758796293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45935.374758796293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45935.374758796293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45935.374758796293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45935.374758796293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45935.374758796293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45935.374758796293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45935.374758796293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45935.374758796293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45935.374758796293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45935.374758796293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45935.374758796293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45935.374758796293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45935.374758796293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45935.374758796293</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45935.374758796293</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45935.374758796293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45935.374758796293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45935.374758796293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45935.374758796293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45935.374758796293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45935.374758796293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45935.374758796293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45935.374758796293</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45935.374758796293</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45935.374758796293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45935.374758796293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45935.374758796293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45935.374758796293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45935.374758796293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45935.374758796293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45935.374758796293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45935.374758796293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45935.374758796293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45935.374758796293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45935.374758796293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45935.374758796293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45935.374758796293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45935.374758796293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45935.374758796293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45935.374758796293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45935.374758796293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45935.374758796293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45935.374758796293</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45935.374758796293</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45935.374758796293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45935.374758796293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45935.374758796293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45935.374758796293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45935.374758796293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45935.374758796293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45935.374758796293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45935.374758796293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45935.374758796293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45935.374758796293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45935.374758796293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45935.374758796293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45935.374758796293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45935.374758796293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45935.374758796293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45935.374758796293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45935.374758796293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45935.374758796293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45935.374758796293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45935.374758796293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45935.374758796293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45935.374758796293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45935.374758796293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45935.374758796293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45935.374758796293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45935.374758796293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45935.374758796293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45935.374758796293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45935.374758796293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45935.374758796293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45935.374758796293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45935.374758796293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45935.374758796293</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45935.374758796293</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79" ht="15"/>
    <row r="1380"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6" sqre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39077</v>
      </c>
      <c r="B2" s="137" t="s">
        <v>5398</v>
      </c>
      <c r="C2" s="137">
        <v>1</v>
      </c>
      <c r="D2" s="137" t="s">
        <v>32861</v>
      </c>
      <c r="E2" s="137" t="s">
        <v>39078</v>
      </c>
      <c r="F2" s="138">
        <v>45933.880972222221</v>
      </c>
      <c r="G2" s="139">
        <f ca="1">IFERROR(NOW()-F2,"-")</f>
        <v>1.4937865740721463</v>
      </c>
      <c r="H2" s="140">
        <v>45929.455266203702</v>
      </c>
      <c r="I2" s="137" t="str">
        <f>IFERROR(VLOOKUP(D2,DB!A:F,6,0),"")</f>
        <v>SCECO</v>
      </c>
      <c r="J2" s="137" t="str">
        <f>IFERROR(VLOOKUP(D2,DB!A:G,7,0),"")</f>
        <v>In progress</v>
      </c>
      <c r="K2" s="137" t="s">
        <v>39079</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39080</v>
      </c>
      <c r="B3" s="137" t="s">
        <v>5398</v>
      </c>
      <c r="C3" s="137">
        <v>1</v>
      </c>
      <c r="D3" s="137" t="s">
        <v>34463</v>
      </c>
      <c r="E3" s="137" t="s">
        <v>39078</v>
      </c>
      <c r="F3" s="138">
        <v>45926.772847222222</v>
      </c>
      <c r="G3" s="139">
        <f ca="1">IFERROR(NOW()-F3,"-")</f>
        <v>8.6019115740709822</v>
      </c>
      <c r="H3" s="140">
        <v>45927.449074074102</v>
      </c>
      <c r="I3" s="137" t="str">
        <f>IFERROR(VLOOKUP(D3,DB!A:F,6,0),"")</f>
        <v>SCECO</v>
      </c>
      <c r="J3" s="137" t="str">
        <f>IFERROR(VLOOKUP(D3,DB!A:G,7,0),"")</f>
        <v>Weak</v>
      </c>
      <c r="K3" s="137" t="s">
        <v>39079</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39081</v>
      </c>
      <c r="B4" s="137" t="s">
        <v>5398</v>
      </c>
      <c r="C4" s="137">
        <v>1</v>
      </c>
      <c r="D4" s="137" t="s">
        <v>33408</v>
      </c>
      <c r="E4" s="137" t="s">
        <v>38964</v>
      </c>
      <c r="F4" s="138">
        <v>45934.942245370374</v>
      </c>
      <c r="G4" s="139">
        <f ca="1">IFERROR(NOW()-F4,"-")</f>
        <v>0.43251342591975117</v>
      </c>
      <c r="H4" s="140">
        <v>45934.470231481479</v>
      </c>
      <c r="I4" s="137" t="str">
        <f>IFERROR(VLOOKUP(D4,DB!A:F,6,0),"")</f>
        <v>SCECO</v>
      </c>
      <c r="J4" s="137" t="str">
        <f>IFERROR(VLOOKUP(D4,DB!A:G,7,0),"")</f>
        <v>Dead</v>
      </c>
      <c r="K4" s="137" t="s">
        <v>39079</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39082</v>
      </c>
      <c r="B5" s="137" t="str">
        <f>IFERROR(VLOOKUP(D5,DB!A:K,11,0),"")</f>
        <v>R6</v>
      </c>
      <c r="C5" s="137">
        <v>1</v>
      </c>
      <c r="D5" s="137" t="s">
        <v>33684</v>
      </c>
      <c r="E5" s="137" t="s">
        <v>38964</v>
      </c>
      <c r="F5" s="140">
        <v>45933.705324074072</v>
      </c>
      <c r="G5" s="139">
        <f ca="1">IFERROR(NOW()-F5,"-")</f>
        <v>1.6694347222219221</v>
      </c>
      <c r="H5" s="140">
        <v>45933.228229166663</v>
      </c>
      <c r="I5" s="137" t="str">
        <f>IFERROR(VLOOKUP(D5,DB!A:F,6,0),"")</f>
        <v>SCECO</v>
      </c>
      <c r="J5" s="137" t="str">
        <f>IFERROR(VLOOKUP(D5,DB!A:G,7,0),"")</f>
        <v>Weak</v>
      </c>
      <c r="K5" s="137" t="s">
        <v>39083</v>
      </c>
      <c r="L5" s="137" t="str">
        <f>IFERROR(VLOOKUP(D5,DB!A:I,9,0),"")</f>
        <v>Latis</v>
      </c>
    </row>
    <row r="6" spans="1:16383" ht="31.5" customHeight="1">
      <c r="A6" s="137" t="s">
        <v>39084</v>
      </c>
      <c r="B6" s="137" t="str">
        <f>IFERROR(VLOOKUP(D6,DB!A:K,11,0),"")</f>
        <v>R6</v>
      </c>
      <c r="C6" s="137">
        <v>1</v>
      </c>
      <c r="D6" s="137" t="s">
        <v>36815</v>
      </c>
      <c r="E6" s="137" t="s">
        <v>38964</v>
      </c>
      <c r="F6" s="140">
        <v>45935.280729166669</v>
      </c>
      <c r="G6" s="137">
        <f ca="1">IFERROR(NOW()-F6,"-")</f>
        <v>9.402962962485617E-2</v>
      </c>
      <c r="H6" s="140">
        <v>45935.274942129632</v>
      </c>
      <c r="I6" s="137" t="str">
        <f>IFERROR(VLOOKUP(D6,DB!A:F,6,0),"")</f>
        <v>SCECO</v>
      </c>
      <c r="J6" s="137" t="str">
        <f>IFERROR(VLOOKUP(D6,DB!A:G,7,0),"")</f>
        <v>Vandalized</v>
      </c>
      <c r="K6" s="137" t="s">
        <v>39085</v>
      </c>
      <c r="L6" s="137" t="str">
        <f>IFERROR(VLOOKUP(D6,DB!A:I,9,0),"")</f>
        <v>Latis</v>
      </c>
      <c r="M6" s="137"/>
    </row>
    <row r="7" spans="1:16383" ht="31.5" customHeight="1">
      <c r="A7" s="121"/>
      <c r="B7" s="137" t="str">
        <f>IFERROR(VLOOKUP(D7,DB!A:K,11,0),"")</f>
        <v/>
      </c>
      <c r="C7" s="137"/>
      <c r="D7" s="137"/>
      <c r="E7" s="137"/>
      <c r="F7" s="137"/>
      <c r="G7" s="137">
        <f ca="1">IFERROR(NOW()-F7,"-")</f>
        <v>45935.374758796293</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45935.374758796293</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45935.374758796293</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45935.374758796293</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45935.374758796293</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45935.374758796293</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45935.374758796293</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45935.374758796293</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45935.374758796293</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45935.374758796293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45935.374758796293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45935.374758796293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45935.374758796293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45935.374758796293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45935.374758796293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45935.374758796293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45935.374758796293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45935.374758796293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45935.374758796293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45935.374758796293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45935.374758796293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45935.374758796293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45935.374758796293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45935.374758796293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45935.374758796293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45935.374758796293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45935.374758796293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45935.374758796293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45935.374758796293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45935.374758796293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45935.374758796293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45935.374758796293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45935.374758796293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45935.374758796293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45935.374758796293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45935.374758796293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45935.374758796293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45935.374758796293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45935.374758796293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45935.374758796293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45935.374758796293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45935.374758796293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45935.374758796293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45935.374758796293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45935.374758796293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45935.374758796293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45935.374758796293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45935.374758796293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45935.374758796293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45935.374758796293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45935.374758796293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45935.374758796293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45935.374758796293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45935.374758796293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45935.374758796293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45935.374758796293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45935.374758796293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45935.374758796293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45935.374758796293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45935.374758796293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45935.374758796293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45935.374758796293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45935.374758796293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45935.374758796293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45935.374758796293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45935.374758796293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45935.374758796293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45935.374758796293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45935.374758796293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45935.374758796293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45935.374758796293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45935.374758796293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45935.374758796293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45935.374758796293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45935.374758796293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45935.374758796293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45935.374758796293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45935.374758796293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45935.374758796293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45935.374758796293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45935.374758796293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45935.374758796293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45935.374758796293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45935.374758796293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45935.374758796293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45935.374758796293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45935.374758796293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45935.374758796293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45935.374758796293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45935.374758796293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45935.374758796293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45935.374758796293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45935.374758796293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45935.374758796293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45935.374758796293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45935.374758796293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45935.374758796293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45935.374758796293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45935.374758796293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45935.374758796293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45935.374758796293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45935.374758796293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45935.374758796293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45935.374758796293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45935.374758796293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45935.374758796293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45935.374758796293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45935.374758796293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45935.374758796293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45935.374758796293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45935.374758796293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45935.374758796293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45935.374758796293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45935.374758796293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45935.374758796293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45935.374758796293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45935.374758796293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45935.374758796293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45935.374758796293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45935.374758796293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45935.374758796293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45935.374758796293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45935.374758796293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45935.374758796293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45935.374758796293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45935.374758796293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45935.374758796293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45935.374758796293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45935.374758796293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45935.374758796293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45935.374758796293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45935.374758796293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45935.374758796293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45935.374758796293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45935.374758796293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45935.374758796293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45935.374758796293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45935.374758796293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45935.374758796293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45935.374758796293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45935.374758796293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45935.374758796293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45935.374758796293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45935.374758796293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45935.374758796293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45935.374758796293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45935.374758796293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45935.374758796293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45935.374758796293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45935.374758796293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45935.374758796293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45935.374758796293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45935.374758796293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45935.374758796293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45935.374758796293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45935.374758796293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45935.374758796293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45935.374758796293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45935.374758796293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45935.374758796293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45935.374758796293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45935.374758796293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45935.374758796293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45935.374758796293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45935.374758796293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45935.374758796293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45935.374758796293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45935.374758796293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45935.374758796293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45935.374758796293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45935.374758796293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45935.374758796293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45935.374758796293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45935.374758796293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45935.374758796293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45935.374758796293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45935.374758796293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45935.374758796293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45935.374758796293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45935.374758796293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45935.374758796293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45935.374758796293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45935.374758796293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45935.374758796293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45935.374758796293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45935.374758796293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45935.374758796293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45935.374758796293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45935.374758796293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45935.374758796293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45935.374758796293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45935.374758796293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45935.374758796293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45935.374758796293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45935.374758796293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45935.374758796293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45935.374758796293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45935.374758796293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45935.374758796293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45935.374758796293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45935.374758796293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45935.374758796293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45935.374758796293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45935.374758796293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45935.374758796293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45935.374758796293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45935.374758796293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45935.374758796293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45935.374758796293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45935.374758796293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45935.374758796293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45935.374758796293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45935.374758796293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45935.374758796293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45935.374758796293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45935.374758796293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45935.374758796293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45935.374758796293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45935.374758796293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45935.374758796293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45935.374758796293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45935.374758796293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45935.374758796293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45935.374758796293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45935.374758796293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45935.374758796293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45935.374758796293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45935.374758796293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45935.374758796293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45935.374758796293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45935.374758796293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45935.374758796293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45935.374758796293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45935.374758796293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45935.374758796293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45935.374758796293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45935.374758796293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45935.374758796293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45935.374758796293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45935.374758796293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45935.374758796293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45935.374758796293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45935.374758796293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45935.374758796293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45935.374758796293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45935.374758796293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45935.374758796293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45935.374758796293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45935.374758796293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45935.374758796293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45935.374758796293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45935.374758796293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45935.374758796293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45935.374758796293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45935.374758796293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45935.374758796293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45935.374758796293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45935.374758796293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45935.374758796293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45935.374758796293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45935.374758796293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45935.374758796293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45935.374758796293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45935.374758796293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45935.374758796293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45935.374758796293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45935.374758796293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45935.374758796293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45935.374758796293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45935.374758796293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45935.374758796293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45935.374758796293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45935.374758796293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45935.374758796293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45935.374758796293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45935.374758796293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45935.374758796293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45935.374758796293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45935.374758796293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45935.374758796293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45935.374758796293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45935.374758796293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45935.374758796293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45935.374758796293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45935.374758796293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45935.374758796293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45935.374758796293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45935.374758796293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45935.374758796293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45935.374758796293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45935.374758796293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45935.374758796293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45935.374758796293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45935.374758796293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45935.374758796293</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i:0#.f|membership|shabakkat.hd@wr7zk.onmicrosoft.com</cp:lastModifiedBy>
  <cp:revision/>
  <dcterms:created xsi:type="dcterms:W3CDTF">2024-04-22T00:44:33Z</dcterms:created>
  <dcterms:modified xsi:type="dcterms:W3CDTF">2025-10-05T05:59:41Z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