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18" documentId="13_ncr:1_{F6CB121F-512D-4AA6-A0C1-0FB36C537598}" xr6:coauthVersionLast="47" xr6:coauthVersionMax="47" xr10:uidLastSave="{4973E1AF-524F-42D9-88EB-4C2A847FC04E}"/>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4" l="1"/>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<sst xmlns="http://schemas.openxmlformats.org/spreadsheetml/2006/main" count="178588" uniqueCount="39079">
  <si>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</si>
  <si>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</si>
  <si>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</si>
  <si>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</si>
  <si>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</si>
  <si>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</si>
  <si>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</si>
  <si>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</si>
  <si>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</si>
  <si>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</si>
  <si>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</si>
  <si>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</si>
  <si>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</si>
  <si>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</si>
  <si>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</si>
  <si>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</si>
  <si>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</si>
  <si>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</si>
  <si>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</si>
  <si>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</si>
  <si>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</si>
  <si>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</si>
  <si>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</si>
  <si>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</si>
  <si>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</si>
  <si>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</si>
  <si>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</si>
  <si>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</si>
  <si>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</si>
  <si>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</si>
  <si>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</si>
  <si>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</si>
  <si>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</si>
  <si>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</si>
  <si>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</si>
  <si>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</si>
  <si>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</si>
  <si>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</si>
  <si>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</si>
  <si>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</si>
  <si>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</si>
  <si>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</si>
  <si>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</si>
  <si>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</si>
  <si>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</si>
  <si>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</si>
  <si>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</si>
  <si>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</si>
  <si>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</si>
  <si>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</si>
  <si>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</si>
  <si>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</si>
  <si>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</si>
  <si>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</si>
  <si>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</si>
  <si>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</si>
  <si>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</si>
  <si>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</si>
  <si>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</si>
  <si>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</si>
  <si>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</si>
  <si>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</si>
  <si>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</si>
  <si>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</si>
  <si>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</si>
  <si>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</si>
  <si>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</si>
  <si>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</si>
  <si>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</si>
  <si>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</si>
  <si>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</si>
  <si>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</si>
  <si>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</si>
  <si>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</si>
  <si>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</si>
  <si>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</si>
  <si>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</si>
  <si>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</si>
  <si>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</si>
  <si>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</si>
  <si>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</si>
  <si>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</si>
  <si>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</si>
  <si>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</si>
  <si>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</si>
  <si>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</si>
  <si>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</si>
  <si>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</si>
  <si>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</si>
  <si>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</si>
  <si>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</si>
  <si>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</si>
  <si>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</si>
  <si>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</si>
  <si>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</si>
  <si>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</si>
  <si>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</si>
  <si>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</si>
  <si>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</si>
  <si>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</si>
  <si>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</si>
  <si>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</si>
  <si>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</si>
  <si>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</si>
  <si>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</si>
  <si>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</si>
  <si>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</si>
  <si>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</si>
  <si>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</si>
  <si>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</si>
  <si>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</si>
  <si>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</si>
  <si>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</si>
  <si>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</si>
  <si>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</si>
  <si>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</si>
  <si>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</si>
  <si>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</si>
  <si>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</si>
  <si>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</si>
  <si>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</si>
  <si>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</si>
  <si>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</si>
  <si>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</si>
  <si>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</si>
  <si>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</si>
  <si>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</si>
  <si>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</si>
  <si>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</si>
  <si>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</si>
  <si>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</si>
  <si>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</si>
  <si>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</si>
  <si>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</si>
  <si>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</si>
  <si>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</si>
  <si>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</si>
  <si>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</si>
  <si>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</si>
  <si>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</si>
  <si>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</si>
  <si>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</si>
  <si>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</si>
  <si>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</si>
  <si>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</si>
  <si>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</si>
  <si>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</si>
  <si>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</si>
  <si>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</si>
  <si>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</si>
  <si>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</si>
  <si>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</si>
  <si>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</si>
  <si>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</si>
  <si>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</si>
  <si>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</si>
  <si>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</si>
  <si>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</si>
  <si>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</si>
  <si>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</si>
  <si>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</si>
  <si>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</si>
  <si>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</si>
  <si>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</si>
  <si>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</si>
  <si>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</si>
  <si>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</si>
  <si>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</si>
  <si>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</si>
  <si>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</si>
  <si>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</si>
  <si>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</si>
  <si>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</si>
  <si>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</si>
  <si>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</si>
  <si>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</si>
  <si>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</si>
  <si>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</si>
  <si>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</si>
  <si>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</si>
  <si>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</si>
  <si>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</si>
  <si>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</si>
  <si>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</si>
  <si>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</si>
  <si>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</si>
  <si>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</si>
  <si>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</si>
  <si>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</si>
  <si>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</si>
  <si>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</si>
  <si>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</si>
  <si>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</si>
  <si>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</si>
  <si>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</si>
  <si>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</si>
  <si>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</si>
  <si>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</si>
  <si>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</si>
  <si>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</si>
  <si>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</si>
  <si>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</si>
  <si>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</si>
  <si>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</si>
  <si>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</si>
  <si>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</si>
  <si>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</si>
  <si>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</si>
  <si>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</si>
  <si>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</si>
  <si>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</si>
  <si>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</si>
  <si>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</si>
  <si>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</si>
  <si>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</si>
  <si>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</si>
  <si>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</si>
  <si>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</si>
  <si>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</si>
  <si>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</si>
  <si>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</si>
  <si>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</si>
  <si>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</si>
  <si>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</si>
  <si>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</si>
  <si>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</si>
  <si>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</si>
  <si>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</si>
  <si>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</si>
  <si>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</si>
  <si>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</si>
  <si>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</si>
  <si>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</si>
  <si>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</si>
  <si>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</si>
  <si>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</si>
  <si>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</si>
  <si>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</si>
  <si>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</si>
  <si>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</si>
  <si>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</si>
  <si>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</si>
  <si>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</si>
  <si>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</si>
  <si>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</si>
  <si>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</si>
  <si>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</si>
  <si>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</si>
  <si>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</si>
  <si>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</si>
  <si>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</si>
  <si>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</si>
  <si>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</si>
  <si>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</si>
  <si>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</si>
  <si>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</si>
  <si>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</si>
  <si>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</si>
  <si>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</si>
  <si>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</si>
  <si>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</si>
  <si>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</si>
  <si>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</si>
  <si>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</si>
  <si>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</si>
  <si>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</si>
  <si>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</si>
  <si>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</si>
  <si>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</si>
  <si>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</si>
  <si>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</si>
  <si>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</si>
  <si>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</si>
  <si>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</si>
  <si>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</si>
  <si>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</si>
  <si>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</si>
  <si>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</si>
  <si>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</si>
  <si>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</si>
  <si>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</si>
  <si>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</si>
  <si>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</si>
  <si>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</si>
  <si>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</si>
  <si>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</si>
  <si>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</si>
  <si>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</si>
  <si>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</si>
  <si>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</si>
  <si>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</si>
  <si>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</si>
  <si>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</si>
  <si>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</si>
  <si>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</si>
  <si>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</si>
  <si>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</si>
  <si>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</si>
  <si>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</si>
  <si>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</si>
  <si>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</si>
  <si>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</si>
  <si>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</si>
  <si>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</si>
  <si>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</si>
  <si>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</si>
  <si>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</si>
  <si>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</si>
  <si>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</si>
  <si>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</si>
  <si>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</si>
  <si>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</si>
  <si>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</si>
  <si>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</si>
  <si>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</si>
  <si>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</si>
  <si>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</si>
  <si>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</si>
  <si>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</si>
  <si>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</si>
  <si>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</si>
  <si>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</si>
  <si>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</si>
  <si>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</si>
  <si>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</si>
  <si>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</si>
  <si>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</si>
  <si>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</si>
  <si>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</si>
  <si>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</si>
  <si>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</si>
  <si>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</si>
  <si>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</si>
  <si>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</si>
  <si>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</si>
  <si>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</si>
  <si>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</si>
  <si>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</si>
  <si>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</si>
  <si>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</si>
  <si>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</si>
  <si>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</si>
  <si>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</si>
  <si>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</si>
  <si>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</si>
  <si>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</si>
  <si>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</si>
  <si>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</si>
  <si>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</si>
  <si>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</si>
  <si>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</si>
  <si>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</si>
  <si>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</si>
  <si>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</si>
  <si>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</si>
  <si>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</si>
  <si>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</si>
  <si>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</si>
  <si>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</si>
  <si>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</si>
  <si>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</si>
  <si>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</si>
  <si>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</si>
  <si>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</si>
  <si>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</si>
  <si>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</si>
  <si>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</si>
  <si>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</si>
  <si>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</si>
  <si>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</si>
  <si>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</si>
  <si>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</si>
  <si>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</si>
  <si>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</si>
  <si>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</si>
  <si>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</si>
  <si>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</si>
  <si>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</si>
  <si>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</si>
  <si>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</si>
  <si>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</si>
  <si>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</si>
  <si>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</si>
  <si>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</si>
  <si>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</si>
  <si>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</si>
  <si>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</si>
  <si>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</si>
  <si>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</si>
  <si>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</si>
  <si>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</si>
  <si>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</si>
  <si>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</si>
  <si>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</si>
  <si>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</si>
  <si>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</si>
  <si>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</si>
  <si>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</si>
  <si>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</si>
  <si>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</si>
  <si>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</si>
  <si>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</si>
  <si>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</si>
  <si>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</si>
  <si>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</si>
  <si>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</si>
  <si>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</si>
  <si>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</si>
  <si>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</si>
  <si>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</si>
  <si>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</si>
  <si>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</si>
  <si>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</si>
  <si>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</si>
  <si>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</si>
  <si>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</si>
  <si>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</si>
  <si>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</si>
  <si>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</si>
  <si>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</si>
  <si>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</si>
  <si>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</si>
  <si>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</si>
  <si>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</si>
  <si>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</si>
  <si>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</si>
  <si>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</si>
  <si>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</si>
  <si>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</si>
  <si>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</si>
  <si>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</si>
  <si>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</si>
  <si>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</si>
  <si>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</si>
  <si>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</si>
  <si>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</si>
  <si>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</si>
  <si>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</si>
  <si>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</si>
  <si>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</si>
  <si>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</si>
  <si>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</si>
  <si>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</si>
  <si>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</si>
  <si>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</si>
  <si>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</si>
  <si>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</si>
  <si>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</si>
  <si>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</si>
  <si>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</si>
  <si>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</si>
  <si>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</si>
  <si>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</si>
  <si>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</si>
  <si>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</si>
  <si>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</si>
  <si>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</si>
  <si>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</si>
  <si>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</si>
  <si>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</si>
  <si>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</si>
  <si>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</si>
  <si>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</si>
  <si>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</si>
  <si>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</si>
  <si>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</si>
  <si>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</si>
  <si>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</si>
  <si>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</si>
  <si>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</si>
  <si>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</si>
  <si>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</si>
  <si>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</si>
  <si>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</si>
  <si>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</si>
  <si>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</si>
  <si>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</si>
  <si>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</si>
  <si>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</si>
  <si>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</si>
  <si>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</si>
  <si>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</si>
  <si>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</si>
  <si>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</si>
  <si>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</si>
  <si>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</si>
  <si>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</si>
  <si>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</si>
  <si>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</si>
  <si>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</si>
  <si>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</si>
  <si>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</si>
  <si>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</si>
  <si>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</si>
  <si>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</si>
  <si>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</si>
  <si>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</si>
  <si>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</si>
  <si>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</si>
  <si>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</si>
  <si>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</si>
  <si>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</si>
  <si>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</si>
  <si>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</si>
  <si>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</si>
  <si>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</si>
  <si>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</si>
  <si>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</si>
  <si>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</si>
  <si>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</si>
  <si>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</si>
  <si>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</si>
  <si>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</si>
  <si>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</si>
  <si>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</si>
  <si>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</si>
  <si>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</si>
  <si>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</si>
  <si>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</si>
  <si>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</si>
  <si>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</si>
  <si>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</si>
  <si>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</si>
  <si>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</si>
  <si>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</si>
  <si>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</si>
  <si>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</si>
  <si>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</si>
  <si>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</si>
  <si>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</si>
  <si>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</si>
  <si>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</si>
  <si>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</si>
  <si>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</si>
  <si>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</si>
  <si>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</si>
  <si>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</si>
  <si>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</si>
  <si>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</si>
  <si>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</si>
  <si>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</si>
  <si>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</si>
  <si>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</si>
  <si>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</si>
  <si>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</si>
  <si>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</si>
  <si>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</si>
  <si>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</si>
  <si>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</si>
  <si>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</si>
  <si>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</si>
  <si>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</si>
  <si>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</si>
  <si>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</si>
  <si>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</si>
  <si>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</si>
  <si>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</si>
  <si>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</si>
  <si>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</si>
  <si>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</si>
  <si>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</si>
  <si>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</si>
  <si>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</si>
  <si>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</si>
  <si>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</si>
  <si>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</si>
  <si>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</si>
  <si>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</si>
  <si>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</si>
  <si>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</si>
  <si>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</si>
  <si>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</si>
  <si>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</si>
  <si>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</si>
  <si>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</si>
  <si>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</si>
  <si>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</si>
  <si>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</si>
  <si>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</si>
  <si>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</si>
  <si>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</si>
  <si>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</si>
  <si>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</si>
  <si>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</si>
  <si>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</si>
  <si>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</si>
  <si>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</si>
  <si>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</si>
  <si>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</si>
  <si>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</si>
  <si>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</si>
  <si>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</si>
  <si>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</si>
  <si>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</si>
  <si>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</si>
  <si>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</si>
  <si>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</si>
  <si>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</si>
  <si>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</si>
  <si>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</si>
  <si>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</si>
  <si>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</si>
  <si>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</si>
  <si>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</si>
  <si>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</si>
  <si>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</si>
  <si>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</si>
  <si>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</si>
  <si>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</si>
  <si>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</si>
  <si>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</si>
  <si>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</si>
  <si>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</si>
  <si>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</si>
  <si>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</si>
  <si>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</si>
  <si>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</si>
  <si>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</si>
  <si>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</si>
  <si>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</si>
  <si>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</si>
  <si>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</si>
  <si>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</si>
  <si>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</si>
  <si>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</si>
  <si>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</si>
  <si>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</si>
  <si>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</si>
  <si>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</si>
  <si>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</si>
  <si>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</si>
  <si>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</si>
  <si>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</si>
  <si>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</si>
  <si>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</si>
  <si>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</si>
  <si>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</si>
  <si>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</si>
  <si>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</si>
  <si>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</si>
  <si>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</si>
  <si>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</si>
  <si>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</si>
  <si>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</si>
  <si>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</si>
  <si>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</si>
  <si>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</si>
  <si>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</si>
  <si>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</si>
  <si>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</si>
  <si>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</si>
  <si>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</si>
  <si>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</si>
  <si>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</si>
  <si>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</si>
  <si>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</si>
  <si>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</si>
  <si>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</si>
  <si>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</si>
  <si>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</si>
  <si>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</si>
  <si>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</si>
  <si>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</si>
  <si>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</si>
  <si>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</si>
  <si>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</si>
  <si>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</si>
  <si>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</si>
  <si>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</si>
  <si>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</si>
  <si>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</si>
  <si>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</si>
  <si>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</si>
  <si>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</si>
  <si>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</si>
  <si>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</si>
  <si>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</si>
  <si>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</si>
  <si>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</si>
  <si>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</si>
  <si>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</si>
  <si>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</si>
  <si>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</si>
  <si>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</si>
  <si>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</si>
  <si>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</si>
  <si>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</si>
  <si>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</si>
  <si>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</si>
  <si>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</si>
  <si>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</si>
  <si>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</si>
  <si>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</si>
  <si>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</si>
  <si>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</si>
  <si>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</si>
  <si>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</si>
  <si>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</si>
  <si>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</si>
  <si>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</si>
  <si>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</si>
  <si>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</si>
  <si>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</si>
  <si>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</si>
  <si>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</si>
  <si>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</si>
  <si>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</si>
  <si>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</si>
  <si>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</si>
  <si>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</si>
  <si>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</si>
  <si>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</si>
  <si>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</si>
  <si>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</si>
  <si>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</si>
  <si>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</si>
  <si>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</si>
  <si>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</si>
  <si>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</si>
  <si>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</si>
  <si>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</si>
  <si>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</si>
  <si>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</si>
  <si>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</si>
  <si>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</si>
  <si>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</si>
  <si>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</si>
  <si>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</si>
  <si>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</si>
  <si>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</si>
  <si>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</si>
  <si>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</si>
  <si>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</si>
  <si>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</si>
  <si>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</si>
  <si>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</si>
  <si>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</si>
  <si>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</si>
  <si>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</si>
  <si>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</si>
  <si>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</si>
  <si>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</si>
  <si>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</si>
  <si>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</si>
  <si>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</si>
  <si>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</si>
  <si>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</si>
  <si>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</si>
  <si>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</si>
  <si>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</si>
  <si>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</si>
  <si>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</si>
  <si>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</si>
  <si>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</si>
  <si>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</si>
  <si>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</si>
  <si>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</si>
  <si>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</si>
  <si>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</si>
  <si>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</si>
  <si>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</si>
  <si>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</si>
  <si>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</si>
  <si>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</si>
  <si>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</si>
  <si>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</si>
  <si>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</si>
  <si>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</si>
  <si>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</si>
  <si>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</si>
  <si>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</si>
  <si>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</si>
  <si>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</si>
  <si>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</si>
  <si>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</si>
  <si>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</si>
  <si>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</si>
  <si>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</si>
  <si>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</si>
  <si>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</si>
  <si>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</si>
  <si>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</si>
  <si>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</si>
  <si>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</si>
  <si>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</si>
  <si>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</si>
  <si>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</si>
  <si>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</si>
  <si>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</si>
  <si>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</si>
  <si>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</si>
  <si>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</si>
  <si>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</si>
  <si>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</si>
  <si>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</si>
  <si>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</si>
  <si>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</si>
  <si>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</si>
  <si>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</si>
  <si>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</si>
  <si>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</si>
  <si>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</si>
  <si>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</si>
  <si>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</si>
  <si>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</si>
  <si>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</si>
  <si>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</si>
  <si>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</si>
  <si>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</si>
  <si>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</si>
  <si>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</si>
  <si>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</si>
  <si>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</si>
  <si>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</si>
  <si>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</si>
  <si>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</si>
  <si>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</si>
  <si>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</si>
  <si>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</si>
  <si>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</si>
  <si>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</si>
  <si>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</si>
  <si>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</si>
  <si>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</si>
  <si>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</si>
  <si>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</si>
  <si>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</si>
  <si>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</si>
  <si>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</si>
  <si>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</si>
  <si>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</si>
  <si>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</si>
  <si>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</si>
  <si>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</si>
  <si>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</si>
  <si>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</si>
  <si>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</si>
  <si>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</si>
  <si>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</si>
  <si>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</si>
  <si>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</si>
  <si>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</si>
  <si>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</si>
  <si>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</si>
  <si>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</si>
  <si>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</si>
  <si>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</si>
  <si>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</si>
  <si>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</si>
  <si>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</si>
  <si>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</si>
  <si>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</si>
  <si>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</si>
  <si>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</si>
  <si>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</si>
  <si>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</si>
  <si>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</si>
  <si>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</si>
  <si>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</si>
  <si>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</si>
  <si>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</si>
  <si>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</si>
  <si>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</si>
  <si>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</si>
  <si>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</si>
  <si>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</si>
  <si>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</si>
  <si>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</si>
  <si>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</si>
  <si>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</si>
  <si>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</si>
  <si>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</si>
  <si>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</si>
  <si>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</si>
  <si>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</si>
  <si>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</si>
  <si>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</si>
  <si>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</si>
  <si>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</si>
  <si>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</si>
  <si>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</si>
  <si>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</si>
  <si>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</si>
  <si>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</si>
  <si>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</si>
  <si>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</si>
  <si>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</si>
  <si>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</si>
  <si>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</si>
  <si>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</si>
  <si>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</si>
  <si>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</si>
  <si>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</si>
  <si>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</si>
  <si>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</si>
  <si>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</si>
  <si>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</si>
  <si>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</si>
  <si>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</si>
  <si>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</si>
  <si>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</si>
  <si>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</si>
  <si>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</si>
  <si>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</si>
  <si>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</si>
  <si>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</si>
  <si>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</si>
  <si>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</si>
  <si>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</si>
  <si>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</si>
  <si>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</si>
  <si>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</si>
  <si>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</si>
  <si>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</si>
  <si>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</si>
  <si>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</si>
  <si>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</si>
  <si>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</si>
  <si>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</si>
  <si>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</si>
  <si>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</si>
  <si>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</si>
  <si>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</si>
  <si>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</si>
  <si>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</si>
  <si>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</si>
  <si>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</si>
  <si>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</si>
  <si>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</si>
  <si>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</si>
  <si>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</si>
  <si>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</si>
  <si>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</si>
  <si>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</si>
  <si>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</si>
  <si>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</si>
  <si>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</si>
  <si>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</si>
  <si>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</si>
  <si>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</si>
  <si>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</si>
  <si>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</si>
  <si>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</si>
  <si>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</si>
  <si>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</si>
  <si>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</si>
  <si>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</si>
  <si>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</si>
  <si>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</si>
  <si>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</si>
  <si>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</si>
  <si>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</si>
  <si>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</si>
  <si>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</si>
  <si>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</si>
  <si>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</si>
  <si>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</si>
  <si>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</si>
  <si>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</si>
  <si>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</si>
  <si>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</si>
  <si>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</si>
  <si>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</si>
  <si>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</si>
  <si>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</si>
  <si>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</si>
  <si>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</si>
  <si>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</si>
  <si>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</si>
  <si>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</si>
  <si>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</si>
  <si>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</si>
  <si>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</si>
  <si>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</si>
  <si>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</si>
  <si>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</si>
  <si>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</si>
  <si>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</si>
  <si>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</si>
  <si>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</si>
  <si>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</si>
  <si>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</si>
  <si>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</si>
  <si>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</si>
  <si>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</si>
  <si>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</si>
  <si>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</si>
  <si>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</si>
  <si>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</si>
  <si>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</si>
  <si>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</si>
  <si>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</si>
  <si>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</si>
  <si>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</si>
  <si>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</si>
  <si>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</si>
  <si>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</si>
  <si>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</si>
  <si>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</si>
  <si>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</si>
  <si>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</si>
  <si>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</si>
  <si>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</si>
  <si>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</si>
  <si>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</si>
  <si>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</si>
  <si>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</si>
  <si>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</si>
  <si>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</si>
  <si>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</si>
  <si>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</si>
  <si>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</si>
  <si>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</si>
  <si>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</si>
  <si>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</si>
  <si>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</si>
  <si>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</si>
  <si>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</si>
  <si>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</si>
  <si>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</si>
  <si>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</si>
  <si>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</si>
  <si>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</si>
  <si>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</si>
  <si>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</si>
  <si>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</si>
  <si>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</si>
  <si>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</si>
  <si>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</si>
  <si>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</si>
  <si>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</si>
  <si>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</si>
  <si>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</si>
  <si>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</si>
  <si>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</si>
  <si>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</si>
  <si>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</si>
  <si>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</si>
  <si>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</si>
  <si>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</si>
  <si>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</si>
  <si>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</si>
  <si>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</si>
  <si>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</si>
  <si>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</si>
  <si>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</si>
  <si>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</si>
  <si>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</si>
  <si>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</si>
  <si>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</si>
  <si>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</si>
  <si>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</si>
  <si>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</si>
  <si>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</si>
  <si>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</si>
  <si>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</si>
  <si>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</si>
  <si>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</si>
  <si>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</si>
  <si>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</si>
  <si>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</si>
  <si>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</si>
  <si>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</si>
  <si>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</si>
  <si>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</si>
  <si>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</si>
  <si>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</si>
  <si>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</si>
  <si>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</si>
  <si>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</si>
  <si>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</si>
  <si>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</si>
  <si>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</si>
  <si>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</si>
  <si>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</si>
  <si>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</si>
  <si>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</si>
  <si>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</si>
  <si>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</si>
  <si>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</si>
  <si>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</si>
  <si>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</si>
  <si>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</si>
  <si>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</si>
  <si>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</si>
  <si>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</si>
  <si>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</si>
  <si>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</si>
  <si>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</si>
  <si>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</si>
  <si>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</si>
  <si>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</si>
  <si>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</si>
  <si>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</si>
  <si>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</si>
  <si>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</si>
  <si>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</si>
  <si>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</si>
  <si>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</si>
  <si>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</si>
  <si>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</si>
  <si>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</si>
  <si>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</si>
  <si>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</si>
  <si>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</si>
  <si>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</si>
  <si>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</si>
  <si>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</si>
  <si>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</si>
  <si>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</si>
  <si>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</si>
  <si>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</si>
  <si>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</si>
  <si>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</si>
  <si>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</si>
  <si>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</si>
  <si>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</si>
  <si>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</si>
  <si>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</si>
  <si>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</si>
  <si>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</si>
  <si>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</si>
  <si>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</si>
  <si>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</si>
  <si>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</si>
  <si>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</si>
  <si>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</si>
  <si>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</si>
  <si>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</si>
  <si>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</si>
  <si>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</si>
  <si>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</si>
  <si>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</si>
  <si>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</si>
  <si>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</si>
  <si>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</si>
  <si>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</si>
  <si>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</si>
  <si>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</si>
  <si>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</si>
  <si>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</si>
  <si>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</si>
  <si>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</si>
  <si>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</si>
  <si>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</si>
  <si>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</si>
  <si>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</si>
  <si>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</si>
  <si>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</si>
  <si>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</si>
  <si>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</si>
  <si>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</si>
  <si>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</si>
  <si>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</si>
  <si>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</si>
  <si>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</si>
  <si>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</si>
  <si>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</si>
  <si>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</si>
  <si>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</si>
  <si>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</si>
  <si>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</si>
  <si>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</si>
  <si>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</si>
  <si>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</si>
  <si>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</si>
  <si>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</si>
  <si>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</si>
  <si>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</si>
  <si>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</si>
  <si>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</si>
  <si>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</si>
  <si>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</si>
  <si>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</si>
  <si>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</si>
  <si>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</si>
  <si>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</si>
  <si>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</si>
  <si>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</si>
  <si>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</si>
  <si>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</si>
  <si>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</si>
  <si>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</si>
  <si>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</si>
  <si>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</si>
  <si>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</si>
  <si>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</si>
  <si>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</si>
  <si>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</si>
  <si>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</si>
  <si>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</si>
  <si>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</si>
  <si>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</si>
  <si>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</si>
  <si>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</si>
  <si>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</si>
  <si>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</si>
  <si>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</si>
  <si>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</si>
  <si>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</si>
  <si>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</si>
  <si>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</si>
  <si>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</si>
  <si>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</si>
  <si>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</si>
  <si>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</si>
  <si>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</si>
  <si>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</si>
  <si>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</si>
  <si>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</si>
  <si>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</si>
  <si>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</si>
  <si>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</si>
  <si>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</si>
  <si>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</si>
  <si>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</si>
  <si>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</si>
  <si>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</si>
  <si>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</si>
  <si>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</si>
  <si>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</si>
  <si>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</si>
  <si>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</si>
  <si>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</si>
  <si>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</si>
  <si>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</si>
  <si>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</si>
  <si>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</si>
  <si>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</si>
  <si>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</si>
  <si>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</si>
  <si>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</si>
  <si>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</si>
  <si>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</si>
  <si>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</si>
  <si>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</si>
  <si>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</si>
  <si>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</si>
  <si>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</si>
  <si>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</si>
  <si>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</si>
  <si>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</si>
  <si>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</si>
  <si>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</si>
  <si>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</si>
  <si>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</si>
  <si>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</si>
  <si>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</si>
  <si>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</si>
  <si>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</si>
  <si>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</si>
  <si>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</si>
  <si>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</si>
  <si>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</si>
  <si>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</si>
  <si>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</si>
  <si>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</si>
  <si>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</si>
  <si>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</si>
  <si>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</si>
  <si>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</si>
  <si>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</si>
  <si>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</si>
  <si>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</si>
  <si>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</si>
  <si>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</si>
  <si>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</si>
  <si>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</si>
  <si>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</si>
  <si>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</si>
  <si>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</si>
  <si>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</si>
  <si>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</si>
  <si>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</si>
  <si>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</si>
  <si>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</si>
  <si>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</si>
  <si>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</si>
  <si>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</si>
  <si>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</si>
  <si>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</si>
  <si>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</si>
  <si>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</si>
  <si>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</si>
  <si>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</si>
  <si>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</si>
  <si>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</si>
  <si>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</si>
  <si>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</si>
  <si>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</si>
  <si>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</si>
  <si>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</si>
  <si>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</si>
  <si>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</si>
  <si>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</si>
  <si>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</si>
  <si>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</si>
  <si>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</si>
  <si>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</si>
  <si>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</si>
  <si>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</si>
  <si>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</si>
  <si>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</si>
  <si>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</si>
  <si>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</si>
  <si>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</si>
  <si>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</si>
  <si>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</si>
  <si>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</si>
  <si>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</si>
  <si>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</si>
  <si>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</si>
  <si>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</si>
  <si>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</si>
  <si>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</si>
  <si>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</si>
  <si>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</si>
  <si>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</si>
  <si>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</si>
  <si>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</si>
  <si>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</si>
  <si>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</si>
  <si>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</si>
  <si>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</si>
  <si>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</si>
  <si>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</si>
  <si>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</si>
  <si>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</si>
  <si>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</si>
  <si>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</si>
  <si>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</si>
  <si>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</si>
  <si>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</si>
  <si>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</si>
  <si>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</si>
  <si>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</si>
  <si>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</si>
  <si>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</si>
  <si>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</si>
  <si>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</si>
  <si>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</si>
  <si>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</si>
  <si>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</si>
  <si>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</si>
  <si>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</si>
  <si>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</si>
  <si>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</si>
  <si>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</si>
  <si>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</si>
  <si>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</si>
  <si>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</si>
  <si>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</si>
  <si>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</si>
  <si>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</si>
  <si>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</si>
  <si>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</si>
  <si>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</si>
  <si>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</si>
  <si>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</si>
  <si>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</si>
  <si>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</si>
  <si>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</si>
  <si>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</si>
  <si>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</si>
  <si>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</si>
  <si>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</si>
  <si>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</si>
  <si>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</si>
  <si>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</si>
  <si>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</si>
  <si>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</si>
  <si>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</si>
  <si>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</si>
  <si>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</si>
  <si>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</si>
  <si>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</si>
  <si>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</si>
  <si>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</si>
  <si>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</si>
  <si>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</si>
  <si>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</si>
  <si>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</si>
  <si>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</si>
  <si>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</si>
  <si>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</si>
  <si>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</si>
  <si>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</si>
  <si>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</si>
  <si>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</si>
  <si>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</si>
  <si>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</si>
  <si>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</si>
  <si>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</si>
  <si>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</si>
  <si>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</si>
  <si>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</si>
  <si>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</si>
  <si>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</si>
  <si>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</si>
  <si>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</si>
  <si>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</si>
  <si>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</si>
  <si>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</si>
  <si>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</si>
  <si>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</si>
  <si>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</si>
  <si>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</si>
  <si>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</si>
  <si>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</si>
  <si>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</si>
  <si>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</si>
  <si>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</si>
  <si>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</si>
  <si>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</si>
  <si>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</si>
  <si>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</si>
  <si>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</si>
  <si>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</si>
  <si>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</si>
  <si>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</si>
  <si>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</si>
  <si>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</si>
  <si>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</si>
  <si>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</si>
  <si>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</si>
  <si>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</si>
  <si>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</si>
  <si>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</si>
  <si>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</si>
  <si>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</si>
  <si>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</si>
  <si>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</si>
  <si>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</si>
  <si>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</si>
  <si>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</si>
  <si>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</si>
  <si>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</si>
  <si>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</si>
  <si>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</si>
  <si>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</si>
  <si>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</si>
  <si>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</si>
  <si>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</si>
  <si>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</si>
  <si>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</si>
  <si>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</si>
  <si>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</si>
  <si>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</si>
  <si>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</si>
  <si>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</si>
  <si>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</si>
  <si>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</si>
  <si>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</si>
  <si>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</si>
  <si>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</si>
  <si>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</si>
  <si>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</si>
  <si>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</si>
  <si>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</si>
  <si>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</si>
  <si>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</si>
  <si>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</si>
  <si>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</si>
  <si>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</si>
  <si>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</si>
  <si>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</si>
  <si>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</si>
  <si>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</si>
  <si>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</si>
  <si>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</si>
  <si>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</si>
  <si>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</si>
  <si>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</si>
  <si>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</si>
  <si>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</si>
  <si>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</si>
  <si>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</si>
  <si>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</si>
  <si>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</si>
  <si>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</si>
  <si>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</si>
  <si>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</si>
  <si>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</si>
  <si>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</si>
  <si>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</si>
  <si>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</si>
  <si>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</si>
  <si>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</si>
  <si>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</si>
  <si>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</si>
  <si>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</si>
  <si>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</si>
  <si>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</si>
  <si>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</si>
  <si>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</si>
  <si>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</si>
  <si>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</si>
  <si>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</si>
  <si>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</si>
  <si>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</si>
  <si>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</si>
  <si>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</si>
  <si>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</si>
  <si>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</si>
  <si>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</si>
  <si>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</si>
  <si>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</si>
  <si>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</si>
  <si>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</si>
  <si>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</si>
  <si>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</si>
  <si>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</si>
  <si>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</si>
  <si>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</si>
  <si>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</si>
  <si>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</si>
  <si>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</si>
  <si>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</si>
  <si>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</si>
  <si>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</si>
  <si>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</si>
  <si>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</si>
  <si>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</si>
  <si>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</si>
  <si>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</si>
  <si>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</si>
  <si>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</si>
  <si>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</si>
  <si>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</si>
  <si>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</si>
  <si>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</si>
  <si>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</si>
  <si>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</si>
  <si>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</si>
  <si>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</si>
  <si>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</si>
  <si>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</si>
  <si>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</si>
  <si>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</si>
  <si>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</si>
  <si>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</si>
  <si>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</si>
  <si>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</si>
  <si>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</si>
  <si>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</si>
  <si>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</si>
  <si>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</si>
  <si>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</si>
  <si>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</si>
  <si>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</si>
  <si>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</si>
  <si>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</si>
  <si>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</si>
  <si>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</si>
  <si>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</si>
  <si>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</si>
  <si>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</si>
  <si>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</si>
  <si>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</si>
  <si>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</si>
  <si>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</si>
  <si>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</si>
  <si>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</si>
  <si>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</si>
  <si>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</si>
  <si>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</si>
  <si>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</si>
  <si>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</si>
  <si>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</si>
  <si>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</si>
  <si>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</si>
  <si>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</si>
  <si>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</si>
  <si>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</si>
  <si>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</si>
  <si>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</si>
  <si>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</si>
  <si>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</si>
  <si>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</si>
  <si>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</si>
  <si>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</si>
  <si>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</si>
  <si>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</si>
  <si>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</si>
  <si>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</si>
  <si>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</si>
  <si>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</si>
  <si>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</si>
  <si>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</si>
  <si>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</si>
  <si>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</si>
  <si>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</si>
  <si>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</si>
  <si>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</si>
  <si>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</si>
  <si>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</si>
  <si>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</si>
  <si>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</si>
  <si>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</si>
  <si>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</si>
  <si>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</si>
  <si>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</si>
  <si>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</si>
  <si>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</si>
  <si>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</si>
  <si>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</si>
  <si>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</si>
  <si>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</si>
  <si>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</si>
  <si>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</si>
  <si>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</si>
  <si>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</si>
  <si>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</si>
  <si>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</si>
  <si>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</si>
  <si>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</si>
  <si>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</si>
  <si>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</si>
  <si>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</si>
  <si>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</si>
  <si>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</si>
  <si>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</si>
  <si>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</si>
  <si>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</si>
  <si>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</si>
  <si>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</si>
  <si>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</si>
  <si>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</si>
  <si>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</si>
  <si>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</si>
  <si>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</si>
  <si>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</si>
  <si>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</si>
  <si>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</si>
  <si>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</si>
  <si>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</si>
  <si>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</si>
  <si>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</si>
  <si>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</si>
  <si>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</si>
  <si>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</si>
  <si>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</si>
  <si>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</si>
  <si>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</si>
  <si>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</si>
  <si>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</si>
  <si>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</si>
  <si>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</si>
  <si>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</si>
  <si>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</si>
  <si>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</si>
  <si>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</si>
  <si>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</si>
  <si>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</si>
  <si>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</si>
  <si>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</si>
  <si>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</si>
  <si>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</si>
  <si>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</si>
  <si>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</si>
  <si>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</si>
  <si>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</si>
  <si>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</si>
  <si>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</si>
  <si>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</si>
  <si>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</si>
  <si>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</si>
  <si>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</si>
  <si>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</si>
  <si>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</si>
  <si>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</si>
  <si>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</si>
  <si>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</si>
  <si>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</si>
  <si>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</si>
  <si>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</si>
  <si>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</si>
  <si>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</si>
  <si>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</si>
  <si>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</si>
  <si>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</si>
  <si>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</si>
  <si>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</si>
  <si>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</si>
  <si>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</si>
  <si>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</si>
  <si>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</si>
  <si>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</si>
  <si>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</si>
  <si>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</si>
  <si>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</si>
  <si>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</si>
  <si>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</si>
  <si>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</si>
  <si>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</si>
  <si>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</si>
  <si>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</si>
  <si>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</si>
  <si>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</si>
  <si>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</si>
  <si>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</si>
  <si>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</si>
  <si>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</si>
  <si>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</si>
  <si>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</si>
  <si>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</si>
  <si>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</si>
  <si>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</si>
  <si>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</si>
  <si>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</si>
  <si>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</si>
  <si>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</si>
  <si>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</si>
  <si>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</si>
  <si>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</si>
  <si>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</si>
  <si>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</si>
  <si>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</si>
  <si>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</si>
  <si>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</si>
  <si>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</si>
  <si>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</si>
  <si>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</si>
  <si>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</si>
  <si>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</si>
  <si>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</si>
  <si>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</si>
  <si>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</si>
  <si>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</si>
  <si>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</si>
  <si>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</si>
  <si>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</si>
  <si>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</si>
  <si>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</si>
  <si>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</si>
  <si>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</si>
  <si>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</si>
  <si>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</si>
  <si>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</si>
  <si>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</si>
  <si>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</si>
  <si>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</si>
  <si>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</si>
  <si>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</si>
  <si>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</si>
  <si>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</si>
  <si>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</si>
  <si>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</si>
  <si>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</si>
  <si>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</si>
  <si>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</si>
  <si>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</si>
  <si>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</si>
  <si>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</si>
  <si>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</si>
  <si>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</si>
  <si>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</si>
  <si>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</si>
  <si>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</si>
  <si>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</si>
  <si>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</si>
  <si>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</si>
  <si>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</si>
  <si>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</si>
  <si>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</si>
  <si>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</si>
  <si>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</si>
  <si>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</si>
  <si>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</si>
  <si>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</si>
  <si>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</si>
  <si>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</si>
  <si>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</si>
  <si>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</si>
  <si>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</si>
  <si>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</si>
  <si>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</si>
  <si>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</si>
  <si>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</si>
  <si>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</si>
  <si>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</si>
  <si>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</si>
  <si>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</si>
  <si>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</si>
  <si>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</si>
  <si>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</si>
  <si>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</si>
  <si>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</si>
  <si>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</si>
  <si>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</si>
  <si>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</si>
  <si>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</si>
  <si>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</si>
  <si>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</si>
  <si>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</si>
  <si>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</si>
  <si>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</si>
  <si>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</si>
  <si>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</si>
  <si>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</si>
  <si>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</si>
  <si>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</si>
  <si>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</si>
  <si>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</si>
  <si>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</si>
  <si>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</si>
  <si>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</si>
  <si>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</si>
  <si>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</si>
  <si>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</si>
  <si>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</si>
  <si>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</si>
  <si>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</si>
  <si>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</si>
  <si>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</si>
  <si>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</si>
  <si>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</si>
  <si>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</si>
  <si>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</si>
  <si>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</si>
  <si>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</si>
  <si>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</si>
  <si>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</si>
  <si>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</si>
  <si>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</si>
  <si>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</si>
  <si>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</si>
  <si>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</si>
  <si>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</si>
  <si>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</si>
  <si>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</si>
  <si>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</si>
  <si>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</si>
  <si>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</si>
  <si>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</si>
  <si>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</si>
  <si>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</si>
  <si>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</si>
  <si>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</si>
  <si>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</si>
  <si>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</si>
  <si>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</si>
  <si>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</si>
  <si>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</si>
  <si>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</si>
  <si>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</si>
  <si>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</si>
  <si>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</si>
  <si>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</si>
  <si>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</si>
  <si>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</si>
  <si>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</si>
  <si>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</si>
  <si>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</si>
  <si>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</si>
  <si>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</si>
  <si>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</si>
  <si>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</si>
  <si>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</si>
  <si>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</si>
  <si>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</si>
  <si>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</si>
  <si>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</si>
  <si>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</si>
  <si>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</si>
  <si>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</si>
  <si>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</si>
  <si>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</si>
  <si>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</si>
  <si>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</si>
  <si>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</si>
  <si>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</si>
  <si>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</si>
  <si>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</si>
  <si>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</si>
  <si>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</si>
  <si>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</si>
  <si>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</si>
  <si>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</si>
  <si>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</si>
  <si>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</si>
  <si>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</si>
  <si>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</si>
  <si>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</si>
  <si>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</si>
  <si>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</si>
  <si>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</si>
  <si>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</si>
  <si>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</si>
  <si>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</si>
  <si>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</si>
  <si>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</si>
  <si>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</si>
  <si>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</si>
  <si>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</si>
  <si>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</si>
  <si>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</si>
  <si>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</si>
  <si>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</si>
  <si>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</si>
  <si>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</si>
  <si>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</si>
  <si>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</si>
  <si>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</si>
  <si>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</si>
  <si>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</si>
  <si>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</si>
  <si>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</si>
  <si>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</si>
  <si>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</si>
  <si>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</si>
  <si>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</si>
  <si>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</si>
  <si>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</si>
  <si>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</si>
  <si>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</si>
  <si>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</si>
  <si>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</si>
  <si>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</si>
  <si>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</si>
  <si>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</si>
  <si>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</si>
  <si>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</si>
  <si>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</si>
  <si>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</si>
  <si>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</si>
  <si>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</si>
  <si>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</si>
  <si>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</si>
  <si>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</si>
  <si>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</si>
  <si>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</si>
  <si>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</si>
  <si>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</si>
  <si>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</si>
  <si>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</si>
  <si>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</si>
  <si>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</si>
  <si>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</si>
  <si>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</si>
  <si>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</si>
  <si>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</si>
  <si>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</si>
  <si>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</si>
  <si>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</si>
  <si>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</si>
  <si>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</si>
  <si>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</si>
  <si>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</si>
  <si>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</si>
  <si>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</si>
  <si>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</si>
  <si>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</si>
  <si>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</si>
  <si>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</si>
  <si>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</si>
  <si>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</si>
  <si>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</si>
  <si>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</si>
  <si>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</si>
  <si>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</si>
  <si>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</si>
  <si>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</si>
  <si>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</si>
  <si>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</si>
  <si>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</si>
  <si>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</si>
  <si>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</si>
  <si>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</si>
  <si>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</si>
  <si>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</si>
  <si>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</si>
  <si>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</si>
  <si>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</si>
  <si>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</si>
  <si>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</si>
  <si>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</si>
  <si>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</si>
  <si>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</si>
  <si>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</si>
  <si>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</si>
  <si>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</si>
  <si>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</si>
  <si>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</si>
  <si>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</si>
  <si>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</si>
  <si>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</si>
  <si>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</si>
  <si>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</si>
  <si>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</si>
  <si>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</si>
  <si>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</si>
  <si>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</si>
  <si>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</si>
  <si>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</si>
  <si>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</si>
  <si>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</si>
  <si>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</si>
  <si>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</si>
  <si>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</si>
  <si>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</si>
  <si>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</si>
  <si>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</si>
  <si>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</si>
  <si>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</si>
  <si>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</si>
  <si>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</si>
  <si>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</si>
  <si>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</si>
  <si>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</si>
  <si>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</si>
  <si>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</si>
  <si>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</si>
  <si>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</si>
  <si>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</si>
  <si>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</si>
  <si>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</si>
  <si>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</si>
  <si>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</si>
  <si>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</si>
  <si>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</si>
  <si>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</si>
  <si>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</si>
  <si>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</si>
  <si>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</si>
  <si>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</si>
  <si>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</si>
  <si>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</si>
  <si>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</si>
  <si>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</si>
  <si>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</si>
  <si>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</si>
  <si>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</si>
  <si>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</si>
  <si>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</si>
  <si>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</si>
  <si>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</si>
  <si>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</si>
  <si>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</si>
  <si>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</si>
  <si>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</si>
  <si>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</si>
  <si>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</si>
  <si>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</si>
  <si>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</si>
  <si>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</si>
  <si>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</si>
  <si>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</si>
  <si>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</si>
  <si>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</si>
  <si>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</si>
  <si>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</si>
  <si>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</si>
  <si>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</si>
  <si>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</si>
  <si>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</si>
  <si>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</si>
  <si>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</si>
  <si>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</si>
  <si>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</si>
  <si>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</si>
  <si>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</si>
  <si>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</si>
  <si>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</si>
  <si>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</si>
  <si>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</si>
  <si>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</si>
  <si>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</si>
  <si>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</si>
  <si>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</si>
  <si>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</si>
  <si>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</si>
  <si>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</si>
  <si>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</si>
  <si>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</si>
  <si>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</si>
  <si>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</si>
  <si>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</si>
  <si>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</si>
  <si>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</si>
  <si>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</si>
  <si>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</si>
  <si>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</si>
  <si>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</si>
  <si>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</si>
  <si>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</si>
  <si>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</si>
  <si>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</si>
  <si>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</si>
  <si>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</si>
  <si>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</si>
  <si>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</si>
  <si>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</si>
  <si>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</si>
  <si>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</si>
  <si>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</si>
  <si>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</si>
  <si>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</si>
  <si>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</si>
  <si>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</si>
  <si>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</si>
  <si>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</si>
  <si>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</si>
  <si>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</si>
  <si>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</si>
  <si>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</si>
  <si>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</si>
  <si>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</si>
  <si>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</si>
  <si>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</si>
  <si>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</si>
  <si>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</si>
  <si>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</si>
  <si>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</si>
  <si>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</si>
  <si>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</si>
  <si>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</si>
  <si>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</si>
  <si>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</si>
  <si>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</si>
  <si>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</si>
  <si>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</si>
  <si>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</si>
  <si>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</si>
  <si>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</si>
  <si>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</si>
  <si>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</si>
  <si>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</si>
  <si>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</si>
  <si>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</si>
  <si>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</si>
  <si>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</si>
  <si>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</si>
  <si>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</si>
  <si>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</si>
  <si>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</si>
  <si>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</si>
  <si>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</si>
  <si>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</si>
  <si>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</si>
  <si>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</si>
  <si>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</si>
  <si>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</si>
  <si>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</si>
  <si>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</si>
  <si>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</si>
  <si>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</si>
  <si>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</si>
  <si>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</si>
  <si>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</si>
  <si>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</si>
  <si>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</si>
  <si>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</si>
  <si>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</si>
  <si>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</si>
  <si>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</si>
  <si>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</si>
  <si>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</si>
  <si>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</si>
  <si>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</si>
  <si>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</si>
  <si>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</si>
  <si>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</si>
  <si>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</si>
  <si>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</si>
  <si>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</si>
  <si>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</si>
  <si>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</si>
  <si>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</si>
  <si>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</si>
  <si>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</si>
  <si>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</si>
  <si>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</si>
  <si>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</si>
  <si>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</si>
  <si>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</si>
  <si>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</si>
  <si>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</si>
  <si>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</si>
  <si>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</si>
  <si>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</si>
  <si>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</si>
  <si>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</si>
  <si>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</si>
  <si>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</si>
  <si>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</si>
  <si>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</si>
  <si>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</si>
  <si>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</si>
  <si>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</si>
  <si>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</si>
  <si>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</si>
  <si>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</si>
  <si>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</si>
  <si>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</si>
  <si>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</si>
  <si>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</si>
  <si>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</si>
  <si>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</si>
  <si>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</si>
  <si>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</si>
  <si>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</si>
  <si>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</si>
  <si>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</si>
  <si>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</si>
  <si>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</si>
  <si>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</si>
  <si>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</si>
  <si>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</si>
  <si>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</si>
  <si>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</si>
  <si>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</si>
  <si>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</si>
  <si>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</si>
  <si>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</si>
  <si>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</si>
  <si>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</si>
  <si>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</si>
  <si>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</si>
  <si>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</si>
  <si>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</si>
  <si>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</si>
  <si>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</si>
  <si>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</si>
  <si>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</si>
  <si>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</si>
  <si>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</si>
  <si>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</si>
  <si>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</si>
  <si>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</si>
  <si>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</si>
  <si>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</si>
  <si>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</si>
  <si>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</si>
  <si>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</si>
  <si>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</si>
  <si>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</si>
  <si>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</si>
  <si>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</si>
  <si>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</si>
  <si>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</si>
  <si>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</si>
  <si>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</si>
  <si>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</si>
  <si>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</si>
  <si>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</si>
  <si>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</si>
  <si>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</si>
  <si>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</si>
  <si>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</si>
  <si>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</si>
  <si>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</si>
  <si>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</si>
  <si>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</si>
  <si>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</si>
  <si>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</si>
  <si>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</si>
  <si>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</si>
  <si>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</si>
  <si>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</si>
  <si>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</si>
  <si>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</si>
  <si>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</si>
  <si>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</si>
  <si>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</si>
  <si>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</si>
  <si>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</si>
  <si>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</si>
  <si>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</si>
  <si>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</si>
  <si>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</si>
  <si>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</si>
  <si>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</si>
  <si>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</si>
  <si>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</si>
  <si>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</si>
  <si>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</si>
  <si>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</si>
  <si>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</si>
  <si>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</si>
  <si>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</si>
  <si>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</si>
  <si>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</si>
  <si>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</si>
  <si>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</si>
  <si>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</si>
  <si>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</si>
  <si>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</si>
  <si>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</si>
  <si>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</si>
  <si>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</si>
  <si>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</si>
  <si>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</si>
  <si>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</si>
  <si>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</si>
  <si>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</si>
  <si>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</si>
  <si>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</si>
  <si>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</si>
  <si>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</si>
  <si>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</si>
  <si>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</si>
  <si>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</si>
  <si>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</si>
  <si>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</si>
  <si>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</si>
  <si>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</si>
  <si>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</si>
  <si>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</si>
  <si>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</si>
  <si>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</si>
  <si>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</si>
  <si>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</si>
  <si>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</si>
  <si>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</si>
  <si>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</si>
  <si>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</si>
  <si>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</si>
  <si>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</si>
  <si>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</si>
  <si>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</si>
  <si>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</si>
  <si>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</si>
  <si>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</si>
  <si>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</si>
  <si>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</si>
  <si>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</si>
  <si>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</si>
  <si>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</si>
  <si>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</si>
  <si>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</si>
  <si>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</si>
  <si>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</si>
  <si>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</si>
  <si>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</si>
  <si>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</si>
  <si>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</si>
  <si>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</si>
  <si>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</si>
  <si>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</si>
  <si>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</si>
  <si>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</si>
  <si>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</si>
  <si>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</si>
  <si>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</si>
  <si>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</si>
  <si>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</si>
  <si>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</si>
  <si>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</si>
  <si>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</si>
  <si>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</si>
  <si>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</si>
  <si>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</si>
  <si>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</si>
  <si>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</si>
  <si>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</si>
  <si>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</si>
  <si>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</si>
  <si>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</si>
  <si>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</si>
  <si>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</si>
  <si>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</si>
  <si>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</si>
  <si>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</si>
  <si>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</si>
  <si>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</si>
  <si>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</si>
  <si>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</si>
  <si>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</si>
  <si>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</si>
  <si>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</si>
  <si>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</si>
  <si>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</si>
  <si>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</si>
  <si>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</si>
  <si>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</si>
  <si>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</si>
  <si>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</si>
  <si>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</si>
  <si>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</si>
  <si>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</si>
  <si>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</si>
  <si>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</si>
  <si>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</si>
  <si>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</si>
  <si>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</si>
  <si>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</si>
  <si>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</si>
  <si>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</si>
  <si>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</si>
  <si>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</si>
  <si>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</si>
  <si>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</si>
  <si>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</si>
  <si>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</si>
  <si>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</si>
  <si>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</si>
  <si>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</si>
  <si>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</si>
  <si>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</si>
  <si>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</si>
  <si>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</si>
  <si>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</si>
  <si>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</si>
  <si>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</si>
  <si>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</si>
  <si>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</si>
  <si>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</si>
  <si>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</si>
  <si>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</si>
  <si>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</si>
  <si>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</si>
  <si>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</si>
  <si>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</si>
  <si>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</si>
  <si>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</si>
  <si>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</si>
  <si>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</si>
  <si>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</si>
  <si>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</si>
  <si>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</si>
  <si>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</si>
  <si>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</si>
  <si>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</si>
  <si>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</si>
  <si>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</si>
  <si>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</si>
  <si>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</si>
  <si>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</si>
  <si>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</si>
  <si>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</si>
  <si>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</si>
  <si>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</si>
  <si>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</si>
  <si>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</si>
  <si>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</si>
  <si>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</si>
  <si>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</si>
  <si>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</si>
  <si>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</si>
  <si>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</si>
  <si>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</si>
  <si>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</si>
  <si>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</si>
  <si>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</si>
  <si>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</si>
  <si>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</si>
  <si>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</si>
  <si>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</si>
  <si>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</si>
  <si>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</si>
  <si>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</si>
  <si>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</si>
  <si>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</si>
  <si>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</si>
  <si>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</si>
  <si>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</si>
  <si>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</si>
  <si>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</si>
  <si>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</si>
  <si>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</si>
  <si>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</si>
  <si>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</si>
  <si>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</si>
  <si>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</si>
  <si>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</si>
  <si>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</si>
  <si>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</si>
  <si>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</si>
  <si>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</si>
  <si>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</si>
  <si>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</si>
  <si>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</si>
  <si>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</si>
  <si>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</si>
  <si>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</si>
  <si>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</si>
  <si>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</si>
  <si>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</si>
  <si>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</si>
  <si>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</si>
  <si>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</si>
  <si>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</si>
  <si>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</si>
  <si>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</si>
  <si>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</si>
  <si>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</si>
  <si>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</si>
  <si>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</si>
  <si>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</si>
  <si>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</si>
  <si>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</si>
  <si>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</si>
  <si>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</si>
  <si>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</si>
  <si>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</si>
  <si>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</si>
  <si>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</si>
  <si>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</si>
  <si>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</si>
  <si>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</si>
  <si>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</si>
  <si>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</si>
  <si>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</si>
  <si>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</si>
  <si>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</si>
  <si>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</si>
  <si>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</si>
  <si>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</si>
  <si>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</si>
  <si>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</si>
  <si>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</si>
  <si>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</si>
  <si>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</si>
  <si>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</si>
  <si>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</si>
  <si>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</si>
  <si>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</si>
  <si>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</si>
  <si>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</si>
  <si>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</si>
  <si>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</si>
  <si>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</si>
  <si>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</si>
  <si>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</si>
  <si>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</si>
  <si>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</si>
  <si>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</si>
  <si>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</si>
  <si>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</si>
  <si>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</si>
  <si>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</si>
  <si>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</si>
  <si>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</si>
  <si>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</si>
  <si>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</si>
  <si>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</si>
  <si>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</si>
  <si>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</si>
  <si>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</si>
  <si>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</si>
  <si>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</si>
  <si>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</si>
  <si>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</si>
  <si>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</si>
  <si>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</si>
  <si>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</si>
  <si>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</si>
  <si>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</si>
  <si>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</si>
  <si>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</si>
  <si>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</si>
  <si>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</si>
  <si>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</si>
  <si>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</si>
  <si>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</si>
  <si>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</si>
  <si>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</si>
  <si>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</si>
  <si>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</si>
  <si>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</si>
  <si>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</si>
  <si>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</si>
  <si>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</si>
  <si>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</si>
  <si>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</si>
  <si>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</si>
  <si>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</si>
  <si>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</si>
  <si>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</si>
  <si>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</si>
  <si>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</si>
  <si>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</si>
  <si>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</si>
  <si>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</si>
  <si>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</si>
  <si>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</si>
  <si>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</si>
  <si>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</si>
  <si>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</si>
  <si>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</si>
  <si>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</si>
  <si>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</si>
  <si>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</si>
  <si>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</si>
  <si>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</si>
  <si>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</si>
  <si>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</si>
  <si>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</si>
  <si>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</si>
  <si>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</si>
  <si>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</si>
  <si>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</si>
  <si>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</si>
  <si>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</si>
  <si>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</si>
  <si>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</si>
  <si>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</si>
  <si>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</si>
  <si>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</si>
  <si>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</si>
  <si>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</si>
  <si>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</si>
  <si>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</si>
  <si>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</si>
  <si>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</si>
  <si>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</si>
  <si>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</si>
  <si>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</si>
  <si>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</si>
  <si>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</si>
  <si>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</si>
  <si>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</si>
  <si>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</si>
  <si>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</si>
  <si>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</si>
  <si>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</si>
  <si>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</si>
  <si>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</si>
  <si>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</si>
  <si>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</si>
  <si>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</si>
  <si>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</si>
  <si>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</si>
  <si>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</si>
  <si>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</si>
  <si>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</si>
  <si>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</si>
  <si>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</si>
  <si>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</si>
  <si>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</si>
  <si>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</si>
  <si>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</si>
  <si>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</si>
  <si>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</si>
  <si>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</si>
  <si>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</si>
  <si>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</si>
  <si>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</si>
  <si>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</si>
  <si>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</si>
  <si>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</si>
  <si>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</si>
  <si>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</si>
  <si>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</si>
  <si>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</si>
  <si>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</si>
  <si>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</si>
  <si>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</si>
  <si>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</si>
  <si>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</si>
  <si>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</si>
  <si>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</si>
  <si>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</si>
  <si>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</si>
  <si>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</si>
  <si>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</si>
  <si>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</si>
  <si>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</si>
  <si>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</si>
  <si>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</si>
  <si>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</si>
  <si>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</si>
  <si>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</si>
  <si>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</si>
  <si>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</si>
  <si>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</si>
  <si>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</si>
  <si>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</si>
  <si>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</si>
  <si>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</si>
  <si>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</si>
  <si>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</si>
  <si>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</si>
  <si>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</si>
  <si>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</si>
  <si>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</si>
  <si>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</si>
  <si>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</si>
  <si>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</si>
  <si>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</si>
  <si>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</si>
  <si>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</si>
  <si>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</si>
  <si>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</si>
  <si>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</si>
  <si>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</si>
  <si>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</si>
  <si>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</si>
  <si>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</si>
  <si>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</si>
  <si>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</si>
  <si>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</si>
  <si>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</si>
  <si>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</si>
  <si>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</si>
  <si>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</si>
  <si>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</si>
  <si>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</si>
  <si>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</si>
  <si>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</si>
  <si>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</si>
  <si>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</si>
  <si>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</si>
  <si>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</si>
  <si>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</si>
  <si>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</si>
  <si>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</si>
  <si>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</si>
  <si>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</si>
  <si>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</si>
  <si>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</si>
  <si>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</si>
  <si>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</si>
  <si>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</si>
  <si>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</si>
  <si>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</si>
  <si>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</si>
  <si>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</si>
  <si>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</si>
  <si>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</si>
  <si>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</si>
  <si>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</si>
  <si>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</si>
  <si>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</si>
  <si>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</si>
  <si>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</si>
  <si>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</si>
  <si>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</si>
  <si>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</si>
  <si>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</si>
  <si>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</si>
  <si>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</si>
  <si>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</si>
  <si>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</si>
  <si>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</si>
  <si>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</si>
  <si>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</si>
  <si>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</si>
  <si>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</si>
  <si>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</si>
  <si>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</si>
  <si>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</si>
  <si>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</si>
  <si>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</si>
  <si>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</si>
  <si>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</si>
  <si>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</si>
  <si>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</si>
  <si>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</si>
  <si>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</si>
  <si>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</si>
  <si>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</si>
  <si>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</si>
  <si>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</si>
  <si>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</si>
  <si>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</si>
  <si>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</si>
  <si>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</si>
  <si>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</si>
  <si>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</si>
  <si>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</si>
  <si>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</si>
  <si>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</si>
  <si>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</si>
  <si>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</si>
  <si>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</si>
  <si>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</si>
  <si>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</si>
  <si>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</si>
  <si>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</si>
  <si>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</si>
  <si>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</si>
  <si>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</si>
  <si>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</si>
  <si>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</si>
  <si>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</si>
  <si>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</si>
  <si>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</si>
  <si>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</si>
  <si>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</si>
  <si>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</si>
  <si>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</si>
  <si>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</si>
  <si>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</si>
  <si>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</si>
  <si>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</si>
  <si>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</si>
  <si>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</si>
  <si>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</si>
  <si>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</si>
  <si>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</si>
  <si>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</si>
  <si>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</si>
  <si>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</si>
  <si>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</si>
  <si>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</si>
  <si>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</si>
  <si>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</si>
  <si>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</si>
  <si>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</si>
  <si>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</si>
  <si>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</si>
  <si>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</si>
  <si>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</si>
  <si>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</si>
  <si>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</si>
  <si>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</si>
  <si>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</si>
  <si>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</si>
  <si>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</si>
  <si>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</si>
  <si>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</si>
  <si>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</si>
  <si>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</si>
  <si>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</si>
  <si>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</si>
  <si>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</si>
  <si>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</si>
  <si>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</si>
  <si>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</si>
  <si>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</si>
  <si>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</si>
  <si>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</si>
  <si>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</si>
  <si>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</si>
  <si>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</si>
  <si>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</si>
  <si>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</si>
  <si>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</si>
  <si>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</si>
  <si>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</si>
  <si>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</si>
  <si>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</si>
  <si>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</si>
  <si>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</si>
  <si>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</si>
  <si>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</si>
  <si>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</si>
  <si>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</si>
  <si>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</si>
  <si>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</si>
  <si>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</si>
  <si>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</si>
  <si>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</si>
  <si>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</si>
  <si>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</si>
  <si>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</si>
  <si>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</si>
  <si>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</si>
  <si>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</si>
  <si>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</si>
  <si>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</si>
  <si>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</si>
  <si>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</si>
  <si>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</si>
  <si>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</si>
  <si>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</si>
  <si>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</si>
  <si>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</si>
  <si>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</si>
  <si>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</si>
  <si>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</si>
  <si>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</si>
  <si>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</si>
  <si>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</si>
  <si>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</si>
  <si>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</si>
  <si>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</si>
  <si>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</si>
  <si>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</si>
  <si>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</si>
  <si>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</si>
  <si>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</si>
  <si>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</si>
  <si>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</si>
  <si>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</si>
  <si>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</si>
  <si>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</si>
  <si>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</si>
  <si>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</si>
  <si>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</si>
  <si>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</si>
  <si>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</si>
  <si>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</si>
  <si>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</si>
  <si>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</si>
  <si>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</si>
  <si>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</si>
  <si>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</si>
  <si>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</si>
  <si>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</si>
  <si>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</si>
  <si>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</si>
  <si>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</si>
  <si>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</si>
  <si>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</si>
  <si>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</si>
  <si>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</si>
  <si>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</si>
  <si>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</si>
  <si>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</si>
  <si>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</si>
  <si>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</si>
  <si>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</si>
  <si>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</si>
  <si>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</si>
  <si>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</si>
  <si>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</si>
  <si>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</si>
  <si>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</si>
  <si>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</si>
  <si>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</si>
  <si>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</si>
  <si>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</si>
  <si>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</si>
  <si>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</si>
  <si>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</si>
  <si>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</si>
  <si>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</si>
  <si>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</si>
  <si>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</si>
  <si>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</si>
  <si>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</si>
  <si>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</si>
  <si>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</si>
  <si>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</si>
  <si>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</si>
  <si>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</si>
  <si>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</si>
  <si>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</si>
  <si>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</si>
  <si>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</si>
  <si>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</si>
  <si>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</si>
  <si>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</si>
  <si>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</si>
  <si>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</si>
  <si>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</si>
  <si>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</si>
  <si>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</si>
  <si>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</si>
  <si>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</si>
  <si>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</si>
  <si>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</si>
  <si>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</si>
  <si>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</si>
  <si>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</si>
  <si>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</si>
  <si>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</si>
  <si>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</si>
  <si>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</si>
  <si>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</si>
  <si>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</si>
  <si>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</si>
  <si>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</si>
  <si>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</si>
  <si>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</si>
  <si>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</si>
  <si>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</si>
  <si>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</si>
  <si>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</si>
  <si>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</si>
  <si>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</si>
  <si>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</si>
  <si>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</si>
  <si>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</si>
  <si>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</si>
  <si>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</si>
  <si>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</si>
  <si>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</si>
  <si>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</si>
  <si>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</si>
  <si>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</si>
  <si>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</si>
  <si>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</si>
  <si>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</si>
  <si>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</si>
  <si>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</si>
  <si>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</si>
  <si>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</si>
  <si>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</si>
  <si>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</si>
  <si>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</si>
  <si>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</si>
  <si>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</si>
  <si>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</si>
  <si>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</si>
  <si>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</si>
  <si>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</si>
  <si>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</si>
  <si>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</si>
  <si>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</si>
  <si>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</si>
  <si>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</si>
  <si>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</si>
  <si>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</si>
  <si>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</si>
  <si>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</si>
  <si>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</si>
  <si>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</si>
  <si>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</si>
  <si>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</si>
  <si>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</si>
  <si>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</si>
  <si>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</si>
  <si>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</si>
  <si>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</si>
  <si>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</si>
  <si>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</si>
  <si>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</si>
  <si>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</si>
  <si>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</si>
  <si>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</si>
  <si>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</si>
  <si>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</si>
  <si>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</si>
  <si>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</si>
  <si>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</si>
  <si>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</si>
  <si>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</si>
  <si>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</si>
  <si>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</si>
  <si>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</si>
  <si>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</si>
  <si>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</si>
  <si>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</si>
  <si>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</si>
  <si>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</si>
  <si>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</si>
  <si>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</si>
  <si>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</si>
  <si>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</si>
  <si>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</si>
  <si>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</si>
  <si>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</si>
  <si>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</si>
  <si>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</si>
  <si>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</si>
  <si>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</si>
  <si>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</si>
  <si>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</si>
  <si>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</si>
  <si>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</si>
  <si>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</si>
  <si>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</si>
  <si>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</si>
  <si>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</si>
  <si>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</si>
  <si>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</si>
  <si>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</si>
  <si>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</si>
  <si>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</si>
  <si>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</si>
  <si>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</si>
  <si>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</si>
  <si>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</si>
  <si>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</si>
  <si>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</si>
  <si>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</si>
  <si>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</si>
  <si>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</si>
  <si>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</si>
  <si>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</si>
  <si>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</si>
  <si>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</si>
  <si>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</si>
  <si>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</si>
  <si>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</si>
  <si>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</si>
  <si>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</si>
  <si>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</si>
  <si>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</si>
  <si>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</si>
  <si>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</si>
  <si>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</si>
  <si>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</si>
  <si>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</si>
  <si>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</si>
  <si>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</si>
  <si>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</si>
  <si>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</si>
  <si>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</si>
  <si>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</si>
  <si>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</si>
  <si>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</si>
  <si>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</si>
  <si>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</si>
  <si>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</si>
  <si>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</si>
  <si>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</si>
  <si>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</si>
  <si>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</si>
  <si>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</si>
  <si>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</si>
  <si>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</si>
  <si>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</si>
  <si>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</si>
  <si>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</si>
  <si>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</si>
  <si>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</si>
  <si>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</si>
  <si>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</si>
  <si>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</si>
  <si>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</si>
  <si>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</si>
  <si>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</si>
  <si>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</si>
  <si>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</si>
  <si>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</si>
  <si>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</si>
  <si>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</si>
  <si>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</si>
  <si>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</si>
  <si>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</si>
  <si>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</si>
  <si>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</si>
  <si>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</si>
  <si>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</si>
  <si>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</si>
  <si>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</si>
  <si>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</si>
  <si>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</si>
  <si>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</si>
  <si>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</si>
  <si>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</si>
  <si>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</si>
  <si>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</si>
  <si>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</si>
  <si>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</si>
  <si>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</si>
  <si>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</si>
  <si>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</si>
  <si>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</si>
  <si>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</si>
  <si>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</si>
  <si>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</si>
  <si>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</si>
  <si>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</si>
  <si>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</si>
  <si>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</si>
  <si>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</si>
  <si>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</si>
  <si>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</si>
  <si>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</si>
  <si>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</si>
  <si>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</si>
  <si>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</si>
  <si>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</si>
  <si>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</si>
  <si>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</si>
  <si>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</si>
  <si>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</si>
  <si>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</si>
  <si>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</si>
  <si>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</si>
  <si>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</si>
  <si>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</si>
  <si>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</si>
  <si>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</si>
  <si>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</si>
  <si>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</si>
  <si>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</si>
  <si>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</si>
  <si>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</si>
  <si>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</si>
  <si>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</si>
  <si>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</si>
  <si>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</si>
  <si>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</si>
  <si>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</si>
  <si>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</si>
  <si>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</si>
  <si>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</si>
  <si>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</si>
  <si>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</si>
  <si>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</si>
  <si>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</si>
  <si>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</si>
  <si>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</si>
  <si>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</si>
  <si>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</si>
  <si>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</si>
  <si>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</si>
  <si>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</si>
  <si>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</si>
  <si>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</si>
  <si>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</si>
  <si>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</si>
  <si>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</si>
  <si>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</si>
  <si>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</si>
  <si>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</si>
  <si>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</si>
  <si>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</si>
  <si>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</si>
  <si>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</si>
  <si>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</si>
  <si>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</si>
  <si>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</si>
  <si>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</si>
  <si>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</si>
  <si>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</si>
  <si>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</si>
  <si>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</si>
  <si>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</si>
  <si>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</si>
  <si>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</si>
  <si>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</si>
  <si>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</si>
  <si>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</si>
  <si>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</si>
  <si>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</si>
  <si>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</si>
  <si>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</si>
  <si>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</si>
  <si>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</si>
  <si>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</si>
  <si>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</si>
  <si>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</si>
  <si>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</si>
  <si>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</si>
  <si>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</si>
  <si>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</si>
  <si>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</si>
  <si>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</si>
  <si>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</si>
  <si>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</si>
  <si>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</si>
  <si>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</si>
  <si>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</si>
  <si>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</si>
  <si>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</si>
  <si>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</si>
  <si>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</si>
  <si>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</si>
  <si>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</si>
  <si>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</si>
  <si>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</si>
  <si>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</si>
  <si>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</si>
  <si>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</si>
  <si>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</si>
  <si>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</si>
  <si>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</si>
  <si>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</si>
  <si>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</si>
  <si>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</si>
  <si>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</si>
  <si>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</si>
  <si>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</si>
  <si>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</si>
  <si>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</si>
  <si>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</si>
  <si>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</si>
  <si>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</si>
  <si>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</si>
  <si>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</si>
  <si>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</si>
  <si>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</si>
  <si>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</si>
  <si>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</si>
  <si>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</si>
  <si>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</si>
  <si>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</si>
  <si>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</si>
  <si>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</si>
  <si>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</si>
  <si>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</si>
  <si>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</si>
  <si>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</si>
  <si>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</si>
  <si>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</si>
  <si>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</si>
  <si>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</si>
  <si>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</si>
  <si>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</si>
  <si>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</si>
  <si>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</si>
  <si>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</si>
  <si>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</si>
  <si>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</si>
  <si>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</si>
  <si>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</si>
  <si>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</si>
  <si>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</si>
  <si>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</si>
  <si>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</si>
  <si>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</si>
  <si>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</si>
  <si>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</si>
  <si>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</si>
  <si>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</si>
  <si>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</si>
  <si>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</si>
  <si>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</si>
  <si>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</si>
  <si>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</si>
  <si>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</si>
  <si>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</si>
  <si>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</si>
  <si>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</si>
  <si>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</si>
  <si>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</si>
  <si>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</si>
  <si>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</si>
  <si>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</si>
  <si>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</si>
  <si>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</si>
  <si>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</si>
  <si>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</si>
  <si>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</si>
  <si>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</si>
  <si>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</si>
  <si>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</si>
  <si>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</si>
  <si>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</si>
  <si>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</si>
  <si>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</si>
  <si>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</si>
  <si>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</si>
  <si>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</si>
  <si>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</si>
  <si>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</si>
  <si>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</si>
  <si>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</si>
  <si>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</si>
  <si>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</si>
  <si>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</si>
  <si>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</si>
  <si>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</si>
  <si>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</si>
  <si>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</si>
  <si>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</si>
  <si>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</si>
  <si>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</si>
  <si>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</si>
  <si>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</si>
  <si>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</si>
  <si>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</si>
  <si>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</si>
  <si>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</si>
  <si>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</si>
  <si>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</si>
  <si>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</si>
  <si>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</si>
  <si>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</si>
  <si>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</si>
  <si>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</si>
  <si>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</si>
  <si>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</si>
  <si>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</si>
  <si>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</si>
  <si>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</si>
  <si>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</si>
  <si>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</si>
  <si>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</si>
  <si>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</si>
  <si>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</si>
  <si>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</si>
  <si>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</si>
  <si>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</si>
  <si>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</si>
  <si>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</si>
  <si>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</si>
  <si>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</si>
  <si>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</si>
  <si>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</si>
  <si>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</si>
  <si>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</si>
  <si>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</si>
  <si>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</si>
  <si>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</si>
  <si>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</si>
  <si>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</si>
  <si>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</si>
  <si>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</si>
  <si>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</si>
  <si>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</si>
  <si>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</si>
  <si>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</si>
  <si>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</si>
  <si>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</si>
  <si>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</si>
  <si>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</si>
  <si>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</si>
  <si>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</si>
  <si>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</si>
  <si>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</si>
  <si>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</si>
  <si>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</si>
  <si>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</si>
  <si>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</si>
  <si>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</si>
  <si>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</si>
  <si>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</si>
  <si>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</si>
  <si>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</si>
  <si>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</si>
  <si>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</si>
  <si>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</si>
  <si>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</si>
  <si>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</si>
  <si>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</si>
  <si>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</si>
  <si>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</si>
  <si>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</si>
  <si>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</si>
  <si>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</si>
  <si>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</si>
  <si>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</si>
  <si>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</si>
  <si>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</si>
  <si>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</si>
  <si>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</si>
  <si>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</si>
  <si>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</si>
  <si>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</si>
  <si>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</si>
  <si>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</si>
  <si>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</si>
  <si>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</si>
  <si>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</si>
  <si>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</si>
  <si>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</si>
  <si>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</si>
  <si>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</si>
  <si>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</si>
  <si>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</si>
  <si>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</si>
  <si>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</si>
  <si>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</si>
  <si>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</si>
  <si>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</si>
  <si>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</si>
  <si>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</si>
  <si>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</si>
  <si>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</si>
  <si>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</si>
  <si>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</si>
  <si>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</si>
  <si>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</si>
  <si>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</si>
  <si>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</si>
  <si>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</si>
  <si>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</si>
  <si>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</si>
  <si>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</si>
  <si>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</si>
  <si>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</si>
  <si>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</si>
  <si>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</si>
  <si>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</si>
  <si>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</si>
  <si>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</si>
  <si>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</si>
  <si>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</si>
  <si>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</si>
  <si>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</si>
  <si>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</si>
  <si>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</si>
  <si>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</si>
  <si>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</si>
  <si>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</si>
  <si>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</si>
  <si>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</si>
  <si>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</si>
  <si>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</si>
  <si>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</si>
  <si>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</si>
  <si>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</si>
  <si>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</si>
  <si>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</si>
  <si>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</si>
  <si>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</si>
  <si>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</si>
  <si>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</si>
  <si>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</si>
  <si>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</si>
  <si>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</si>
  <si>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</si>
  <si>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</si>
  <si>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</si>
  <si>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</si>
  <si>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</si>
  <si>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</si>
  <si>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</si>
  <si>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</si>
  <si>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</si>
  <si>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</si>
  <si>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</si>
  <si>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</si>
  <si>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</si>
  <si>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</si>
  <si>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</si>
  <si>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</si>
  <si>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</si>
  <si>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</si>
  <si>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</si>
  <si>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</si>
  <si>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</si>
  <si>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</si>
  <si>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</si>
  <si>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</si>
  <si>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</si>
  <si>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</si>
  <si>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</si>
  <si>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</si>
  <si>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</si>
  <si>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</si>
  <si>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</si>
  <si>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</si>
  <si>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</si>
  <si>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</si>
  <si>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</si>
  <si>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</si>
  <si>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</si>
  <si>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</si>
  <si>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</si>
  <si>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</si>
  <si>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</si>
  <si>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</si>
  <si>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</si>
  <si>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</si>
  <si>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</si>
  <si>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</si>
  <si>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</si>
  <si>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</si>
  <si>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</si>
  <si>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</si>
  <si>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</si>
  <si>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</si>
  <si>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</si>
  <si>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</si>
  <si>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</si>
  <si>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</si>
  <si>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</si>
  <si>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</si>
  <si>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</si>
  <si>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</si>
  <si>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</si>
  <si>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</si>
  <si>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</si>
  <si>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</si>
  <si>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</si>
  <si>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</si>
  <si>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</si>
  <si>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</si>
  <si>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</si>
  <si>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</si>
  <si>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</si>
  <si>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</si>
  <si>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</si>
  <si>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</si>
  <si>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</si>
  <si>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</si>
  <si>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</si>
  <si>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</si>
  <si>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</si>
  <si>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</si>
  <si>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</si>
  <si>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</si>
  <si>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</si>
  <si>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</si>
  <si>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</si>
  <si>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</si>
  <si>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</si>
  <si>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</si>
  <si>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</si>
  <si>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</si>
  <si>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</si>
  <si>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</si>
  <si>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</si>
  <si>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</si>
  <si>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</si>
  <si>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</si>
  <si>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</si>
  <si>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</si>
  <si>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</si>
  <si>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</si>
  <si>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</si>
  <si>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</si>
  <si>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</si>
  <si>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</si>
  <si>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</si>
  <si>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</si>
  <si>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</si>
  <si>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</si>
  <si>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</si>
  <si>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</si>
  <si>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</si>
  <si>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</si>
  <si>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</si>
  <si>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</si>
  <si>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</si>
  <si>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</si>
  <si>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</si>
  <si>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</si>
  <si>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</si>
  <si>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</si>
  <si>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</si>
  <si>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</si>
  <si>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</si>
  <si>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</si>
  <si>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</si>
  <si>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</si>
  <si>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</si>
  <si>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</si>
  <si>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</si>
  <si>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</si>
  <si>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</si>
  <si>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</si>
  <si>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</si>
  <si>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</si>
  <si>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</si>
  <si>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</si>
  <si>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</si>
  <si>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</si>
  <si>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</si>
  <si>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</si>
  <si>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</si>
  <si>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</si>
  <si>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</si>
  <si>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</si>
  <si>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</si>
  <si>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</si>
  <si>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</si>
  <si>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</si>
  <si>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</si>
  <si>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</si>
  <si>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</si>
  <si>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</si>
  <si>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</si>
  <si>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</si>
  <si>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</si>
  <si>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</si>
  <si>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</si>
  <si>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</si>
  <si>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</si>
  <si>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</si>
  <si>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</si>
  <si>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</si>
  <si>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</si>
  <si>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</si>
  <si>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</si>
  <si>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</si>
  <si>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</si>
  <si>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</si>
  <si>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</si>
  <si>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</si>
  <si>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</si>
  <si>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</si>
  <si>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</si>
  <si>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</si>
  <si>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</si>
  <si>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</si>
  <si>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</si>
  <si>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</si>
  <si>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</si>
  <si>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</si>
  <si>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</si>
  <si>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</si>
  <si>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</si>
  <si>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</si>
  <si>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</si>
  <si>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</si>
  <si>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</si>
  <si>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</si>
  <si>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</si>
  <si>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</si>
  <si>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</si>
  <si>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</si>
  <si>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</si>
  <si>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</si>
  <si>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</si>
  <si>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</si>
  <si>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</si>
  <si>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</si>
  <si>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</si>
  <si>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</si>
  <si>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</si>
  <si>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</si>
  <si>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</si>
  <si>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</si>
  <si>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</si>
  <si>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</si>
  <si>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</si>
  <si>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</si>
  <si>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</si>
  <si>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</si>
  <si>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</si>
  <si>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</si>
  <si>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</si>
  <si>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</si>
  <si>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</si>
  <si>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</si>
  <si>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</si>
  <si>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</si>
  <si>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</si>
  <si>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</si>
  <si>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</si>
  <si>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</si>
  <si>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</si>
  <si>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</si>
  <si>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</si>
  <si>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</si>
  <si>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</si>
  <si>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</si>
  <si>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</si>
  <si>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</si>
  <si>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</si>
  <si>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</si>
  <si>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</si>
  <si>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</si>
  <si>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</si>
  <si>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</si>
  <si>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</si>
  <si>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</si>
  <si>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</si>
  <si>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</si>
  <si>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</si>
  <si>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</si>
  <si>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</si>
  <si>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</si>
  <si>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</si>
  <si>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</si>
  <si>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</si>
  <si>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</si>
  <si>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</si>
  <si>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</si>
  <si>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</si>
  <si>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</si>
  <si>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</si>
  <si>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</si>
  <si>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</si>
  <si>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</si>
  <si>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</si>
  <si>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</si>
  <si>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</si>
  <si>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</si>
  <si>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</si>
  <si>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</si>
  <si>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</si>
  <si>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</si>
  <si>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</si>
  <si>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</si>
  <si>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</si>
  <si>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</si>
  <si>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</si>
  <si>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</si>
  <si>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</si>
  <si>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</si>
  <si>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</si>
  <si>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</si>
  <si>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</si>
  <si>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</si>
  <si>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</si>
  <si>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</si>
  <si>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</si>
  <si>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</si>
  <si>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</si>
  <si>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</si>
  <si>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</si>
  <si>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</si>
  <si>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</si>
  <si>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</si>
  <si>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</si>
  <si>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</si>
  <si>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</si>
  <si>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</si>
  <si>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</si>
  <si>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</si>
  <si>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</si>
  <si>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</si>
  <si>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</si>
  <si>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</si>
  <si>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</si>
  <si>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</si>
  <si>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</si>
  <si>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</si>
  <si>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</si>
  <si>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</si>
  <si>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</si>
  <si>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</si>
  <si>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</si>
  <si>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</si>
  <si>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</si>
  <si>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</si>
  <si>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</si>
  <si>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</si>
  <si>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</si>
  <si>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</si>
  <si>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</si>
  <si>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</si>
  <si>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</si>
  <si>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</si>
  <si>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</si>
  <si>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</si>
  <si>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</si>
  <si>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</si>
  <si>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</si>
  <si>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</si>
  <si>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</si>
  <si>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</si>
  <si>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</si>
  <si>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</si>
  <si>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</si>
  <si>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</si>
  <si>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</si>
  <si>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</si>
  <si>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</si>
  <si>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</si>
  <si>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</si>
  <si>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</si>
  <si>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</si>
  <si>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</si>
  <si>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</si>
  <si>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</si>
  <si>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</si>
  <si>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</si>
  <si>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</si>
  <si>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</si>
  <si>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</si>
  <si>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</si>
  <si>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</si>
  <si>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</si>
  <si>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</si>
  <si>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</si>
  <si>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</si>
  <si>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</si>
  <si>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</si>
  <si>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</si>
  <si>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</si>
  <si>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</si>
  <si>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</si>
  <si>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</si>
  <si>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</si>
  <si>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</si>
  <si>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</si>
  <si>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</si>
  <si>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</si>
  <si>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</si>
  <si>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</si>
  <si>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</si>
  <si>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</si>
  <si>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</si>
  <si>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</si>
  <si>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</si>
  <si>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</si>
  <si>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</si>
  <si>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</si>
  <si>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</si>
  <si>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</si>
  <si>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</si>
  <si>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</si>
  <si>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</si>
  <si>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</si>
  <si>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</si>
  <si>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</si>
  <si>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</si>
  <si>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</si>
  <si>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</si>
  <si>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</si>
  <si>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</si>
  <si>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</si>
  <si>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</si>
  <si>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</si>
  <si>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</si>
  <si>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</si>
  <si>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</si>
  <si>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</si>
  <si>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</si>
  <si>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</si>
  <si>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</si>
  <si>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</si>
  <si>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</si>
  <si>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</si>
  <si>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</si>
  <si>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</si>
  <si>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</si>
  <si>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</si>
  <si>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</si>
  <si>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</si>
  <si>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</si>
  <si>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</si>
  <si>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</si>
  <si>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</si>
  <si>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</si>
  <si>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</si>
  <si>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</si>
  <si>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</si>
  <si>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</si>
  <si>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</si>
  <si>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</si>
  <si>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</si>
  <si>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</si>
  <si>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</si>
  <si>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</si>
  <si>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</si>
  <si>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</si>
  <si>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</si>
  <si>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</si>
  <si>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</si>
  <si>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</si>
  <si>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</si>
  <si>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</si>
  <si>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</si>
  <si>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</si>
  <si>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</si>
  <si>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</si>
  <si>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</si>
  <si>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</si>
  <si>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</si>
  <si>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</si>
  <si>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</si>
  <si>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</si>
  <si>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</si>
  <si>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</si>
  <si>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</si>
  <si>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</si>
  <si>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</si>
  <si>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</si>
  <si>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</si>
  <si>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</si>
  <si>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</si>
  <si>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</si>
  <si>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</si>
  <si>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</si>
  <si>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</si>
  <si>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</si>
  <si>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</si>
  <si>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</si>
  <si>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</si>
  <si>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</si>
  <si>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</si>
  <si>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</si>
  <si>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</si>
  <si>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</si>
  <si>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</si>
  <si>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</si>
  <si>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</si>
  <si>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</si>
  <si>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</si>
  <si>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</si>
  <si>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</si>
  <si>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</si>
  <si>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</si>
  <si>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</si>
  <si>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</si>
  <si>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</si>
  <si>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</si>
  <si>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</si>
  <si>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</si>
  <si>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</si>
  <si>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</si>
  <si>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</si>
  <si>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</si>
  <si>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</si>
  <si>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</si>
  <si>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</si>
  <si>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</si>
  <si>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</si>
  <si>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</si>
  <si>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</si>
  <si>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</si>
  <si>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</si>
  <si>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</si>
  <si>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</si>
  <si>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</si>
  <si>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</si>
  <si>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</si>
  <si>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</si>
  <si>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</si>
  <si>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</si>
  <si>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</si>
  <si>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</si>
  <si>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</si>
  <si>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</si>
  <si>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</si>
  <si>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</si>
  <si>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</si>
  <si>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</si>
  <si>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</si>
  <si>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</si>
  <si>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</si>
  <si>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</si>
  <si>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</si>
  <si>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</si>
  <si>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</si>
  <si>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</si>
  <si>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</si>
  <si>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</si>
  <si>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</si>
  <si>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</si>
  <si>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</si>
  <si>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</si>
  <si>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</si>
  <si>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</si>
  <si>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</si>
  <si>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</si>
  <si>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</si>
  <si>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</si>
  <si>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</si>
  <si>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</si>
  <si>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</si>
  <si>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</si>
  <si>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</si>
  <si>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</si>
  <si>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</si>
  <si>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</si>
  <si>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</si>
  <si>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</si>
  <si>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</si>
  <si>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</si>
  <si>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</si>
  <si>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</si>
  <si>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</si>
  <si>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</si>
  <si>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</si>
  <si>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</si>
  <si>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</si>
  <si>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</si>
  <si>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</si>
  <si>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</si>
  <si>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</si>
  <si>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</si>
  <si>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</si>
  <si>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</si>
  <si>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</si>
  <si>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</si>
  <si>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</si>
  <si>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</si>
  <si>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</si>
  <si>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</si>
  <si>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</si>
  <si>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</si>
  <si>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</si>
  <si>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</si>
  <si>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</si>
  <si>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</si>
  <si>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</si>
  <si>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</si>
  <si>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</si>
  <si>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</si>
  <si>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</si>
  <si>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</si>
  <si>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</si>
  <si>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</si>
  <si>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</si>
  <si>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</si>
  <si>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</si>
  <si>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</si>
  <si>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</si>
  <si>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</si>
  <si>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</si>
  <si>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</si>
  <si>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</si>
  <si>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</si>
  <si>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</si>
  <si>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</si>
  <si>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</si>
  <si>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</si>
  <si>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</si>
  <si>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</si>
  <si>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</si>
  <si>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</si>
  <si>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</si>
  <si>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</si>
  <si>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</si>
  <si>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</si>
  <si>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</si>
  <si>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</si>
  <si>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</si>
  <si>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</si>
  <si>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</si>
  <si>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</si>
  <si>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</si>
  <si>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</si>
  <si>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</si>
  <si>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</si>
  <si>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</si>
  <si>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</si>
  <si>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</si>
  <si>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</si>
  <si>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</si>
  <si>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</si>
  <si>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</si>
  <si>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</si>
  <si>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</si>
  <si>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</si>
  <si>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</si>
  <si>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</si>
  <si>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</si>
  <si>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</si>
  <si>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</si>
  <si>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</si>
  <si>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</si>
  <si>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</si>
  <si>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</si>
  <si>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</si>
  <si>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</si>
  <si>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</si>
  <si>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</si>
  <si>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</si>
  <si>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</si>
  <si>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</si>
  <si>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</si>
  <si>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</si>
  <si>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</si>
  <si>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</si>
  <si>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</si>
  <si>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</si>
  <si>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</si>
  <si>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</si>
  <si>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</si>
  <si>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</si>
  <si>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</si>
  <si>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</si>
  <si>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</si>
  <si>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</si>
  <si>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</si>
  <si>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</si>
  <si>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</si>
  <si>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</si>
  <si>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</si>
  <si>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</si>
  <si>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</si>
  <si>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</si>
  <si>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</si>
  <si>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</si>
  <si>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</si>
  <si>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</si>
  <si>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</si>
  <si>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</si>
  <si>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</si>
  <si>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</si>
  <si>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</si>
  <si>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</si>
  <si>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</si>
  <si>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</si>
  <si>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</si>
  <si>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</si>
  <si>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</si>
  <si>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</si>
  <si>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</si>
  <si>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</si>
  <si>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</si>
  <si>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</si>
  <si>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</si>
  <si>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</si>
  <si>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</si>
  <si>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</si>
  <si>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</si>
  <si>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</si>
  <si>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</si>
  <si>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</si>
  <si>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</si>
  <si>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</si>
  <si>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</si>
  <si>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</si>
  <si>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</si>
  <si>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</si>
  <si>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</si>
  <si>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</si>
  <si>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</si>
  <si>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</si>
  <si>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</si>
  <si>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</si>
  <si>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</si>
  <si>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</si>
  <si>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</si>
  <si>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</si>
  <si>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</si>
  <si>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</si>
  <si>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</si>
  <si>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</si>
  <si>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</si>
  <si>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</si>
  <si>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</si>
  <si>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</si>
  <si>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</si>
  <si>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</si>
  <si>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</si>
  <si>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</si>
  <si>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</si>
  <si>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</si>
  <si>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</si>
  <si>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</si>
  <si>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</si>
  <si>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</si>
  <si>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</si>
  <si>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</si>
  <si>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</si>
  <si>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</si>
  <si>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</si>
  <si>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</si>
  <si>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</si>
  <si>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</si>
  <si>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</si>
  <si>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</si>
  <si>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</si>
  <si>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</si>
  <si>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</si>
  <si>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</si>
  <si>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</si>
  <si>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</si>
  <si>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</si>
  <si>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</si>
  <si>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</si>
  <si>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</si>
  <si>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</si>
  <si>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</si>
  <si>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</si>
  <si>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</si>
  <si>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</si>
  <si>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</si>
  <si>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</si>
  <si>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</si>
  <si>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</si>
  <si>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</si>
  <si>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</si>
  <si>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</si>
  <si>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</si>
  <si>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</si>
  <si>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</si>
  <si>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</si>
  <si>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</si>
  <si>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</si>
  <si>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</si>
  <si>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</si>
  <si>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</si>
  <si>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</si>
  <si>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</si>
  <si>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</si>
  <si>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</si>
  <si>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</si>
  <si>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</si>
  <si>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</si>
  <si>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</si>
  <si>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</si>
  <si>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</si>
  <si>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</si>
  <si>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</si>
  <si>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</si>
  <si>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</si>
  <si>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</si>
  <si>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</si>
  <si>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</si>
  <si>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</si>
  <si>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</si>
  <si>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</si>
  <si>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</si>
  <si>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</si>
  <si>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</si>
  <si>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</si>
  <si>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</si>
  <si>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</si>
  <si>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</si>
  <si>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</si>
  <si>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</si>
  <si>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</si>
  <si>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</si>
  <si>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</si>
  <si>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</si>
  <si>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</si>
  <si>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</si>
  <si>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</si>
  <si>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</si>
  <si>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</si>
  <si>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</si>
  <si>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</si>
  <si>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</si>
  <si>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</si>
  <si>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</si>
  <si>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</si>
  <si>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</si>
  <si>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</si>
  <si>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</si>
  <si>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</si>
  <si>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</si>
  <si>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</si>
  <si>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</si>
  <si>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</si>
  <si>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</si>
  <si>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</si>
  <si>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</si>
  <si>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</si>
  <si>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</si>
  <si>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</si>
  <si>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</si>
  <si>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</si>
  <si>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</si>
  <si>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</si>
  <si>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</si>
  <si>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</si>
  <si>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</si>
  <si>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</si>
  <si>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</si>
  <si>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</si>
  <si>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</si>
  <si>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</si>
  <si>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</si>
  <si>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</si>
  <si>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</si>
  <si>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</si>
  <si>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</si>
  <si>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</si>
  <si>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</si>
  <si>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</si>
  <si>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</si>
  <si>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</si>
  <si>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</si>
  <si>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</si>
  <si>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</si>
  <si>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</si>
  <si>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</si>
  <si>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</si>
  <si>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</si>
  <si>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</si>
  <si>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</si>
  <si>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</si>
  <si>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</si>
  <si>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</si>
  <si>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</si>
  <si>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</si>
  <si>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</si>
  <si>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</si>
  <si>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</si>
  <si>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</si>
  <si>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</si>
  <si>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</si>
  <si>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</si>
  <si>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</si>
  <si>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</si>
  <si>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</si>
  <si>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</si>
  <si>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</si>
  <si>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</si>
  <si>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</si>
  <si>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</si>
  <si>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</si>
  <si>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</si>
  <si>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</si>
  <si>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</si>
  <si>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</si>
  <si>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</si>
  <si>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</si>
  <si>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</si>
  <si>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</si>
  <si>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</si>
  <si>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</si>
  <si>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</si>
  <si>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</si>
  <si>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</si>
  <si>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</si>
  <si>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</si>
  <si>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</si>
  <si>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</si>
  <si>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</si>
  <si>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</si>
  <si>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</si>
  <si>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</si>
  <si>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</si>
  <si>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</si>
  <si>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</si>
  <si>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</si>
  <si>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</si>
  <si>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</si>
  <si>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</si>
  <si>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</si>
  <si>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</si>
  <si>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</si>
  <si>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</si>
  <si>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</si>
  <si>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</si>
  <si>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</si>
  <si>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</si>
  <si>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</si>
  <si>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</si>
  <si>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</si>
  <si>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</si>
  <si>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</si>
  <si>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</si>
  <si>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</si>
  <si>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</si>
  <si>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</si>
  <si>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</si>
  <si>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</si>
  <si>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</si>
  <si>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</si>
  <si>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</si>
  <si>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</si>
  <si>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</si>
  <si>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</si>
  <si>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</si>
  <si>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</si>
  <si>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</si>
  <si>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</si>
  <si>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</si>
  <si>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</si>
  <si>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</si>
  <si>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</si>
  <si>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</si>
  <si>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</si>
  <si>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</si>
  <si>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</si>
  <si>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</si>
  <si>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</si>
  <si>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</si>
  <si>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</si>
  <si>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</si>
  <si>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</si>
  <si>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</si>
  <si>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</si>
  <si>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</si>
  <si>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</si>
  <si>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</si>
  <si>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</si>
  <si>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</si>
  <si>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</si>
  <si>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</si>
  <si>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</si>
  <si>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</si>
  <si>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</si>
  <si>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</si>
  <si>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</si>
  <si>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</si>
  <si>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</si>
  <si>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</si>
  <si>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</si>
  <si>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</si>
  <si>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</si>
  <si>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</si>
  <si>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</si>
  <si>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</si>
  <si>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</si>
  <si>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</si>
  <si>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</si>
  <si>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</si>
  <si>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</si>
  <si>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</si>
  <si>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</si>
  <si>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</si>
  <si>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</si>
  <si>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</si>
  <si>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</si>
  <si>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</si>
  <si>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</si>
  <si>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</si>
  <si>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</si>
  <si>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</si>
  <si>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</si>
  <si>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</si>
  <si>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</si>
  <si>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</si>
  <si>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</si>
  <si>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</si>
  <si>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</si>
  <si>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</si>
  <si>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</si>
  <si>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</si>
  <si>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</si>
  <si>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</si>
  <si>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</si>
  <si>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</si>
  <si>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</si>
  <si>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</si>
  <si>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</si>
  <si>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</si>
  <si>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</si>
  <si>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</si>
  <si>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</si>
  <si>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</si>
  <si>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</si>
  <si>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</si>
  <si>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</si>
  <si>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</si>
  <si>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</si>
  <si>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</si>
  <si>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</si>
  <si>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</si>
  <si>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</si>
  <si>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</si>
  <si>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</si>
  <si>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</si>
  <si>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</si>
  <si>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</si>
  <si>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</si>
  <si>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</si>
  <si>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</si>
  <si>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</si>
  <si>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</si>
  <si>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</si>
  <si>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</si>
  <si>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</si>
  <si>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</si>
  <si>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</si>
  <si>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</si>
  <si>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</si>
  <si>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</si>
  <si>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</si>
  <si>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</si>
  <si>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</si>
  <si>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</si>
  <si>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</si>
  <si>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</si>
  <si>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</si>
  <si>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</si>
  <si>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</si>
  <si>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</si>
  <si>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</si>
  <si>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</si>
  <si>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</si>
  <si>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</si>
  <si>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</si>
  <si>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</si>
  <si>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</si>
  <si>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</si>
  <si>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</si>
  <si>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</si>
  <si>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</si>
  <si>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</si>
  <si>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</si>
  <si>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</si>
  <si>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</si>
  <si>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</si>
  <si>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</si>
  <si>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</si>
  <si>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</si>
  <si>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</si>
  <si>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</si>
  <si>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</si>
  <si>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</si>
  <si>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</si>
  <si>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</si>
  <si>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</si>
  <si>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</si>
  <si>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</si>
  <si>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</si>
  <si>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</si>
  <si>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</si>
  <si>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</si>
  <si>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</si>
  <si>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</si>
  <si>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</si>
  <si>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</si>
  <si>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</si>
  <si>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</si>
  <si>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</si>
  <si>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</si>
  <si>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</si>
  <si>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</si>
  <si>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</si>
  <si>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</si>
  <si>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</si>
  <si>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</si>
  <si>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</si>
  <si>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</si>
  <si>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</si>
  <si>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</si>
  <si>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</si>
  <si>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</si>
  <si>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</si>
  <si>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</si>
  <si>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</si>
  <si>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</si>
  <si>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</si>
  <si>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</si>
  <si>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</si>
  <si>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</si>
  <si>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</si>
  <si>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</si>
  <si>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</si>
  <si>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</si>
  <si>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</si>
  <si>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</si>
  <si>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</si>
  <si>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</si>
  <si>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</si>
  <si>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</si>
  <si>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</si>
  <si>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</si>
  <si>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</si>
  <si>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</si>
  <si>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</si>
  <si>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</si>
  <si>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</si>
  <si>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</si>
  <si>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</si>
  <si>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</si>
  <si>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</si>
  <si>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</si>
  <si>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</si>
  <si>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</si>
  <si>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</si>
  <si>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</si>
  <si>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</si>
  <si>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</si>
  <si>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</si>
  <si>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</si>
  <si>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</si>
  <si>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</si>
  <si>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</si>
  <si>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</si>
  <si>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</si>
  <si>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</si>
  <si>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</si>
  <si>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</si>
  <si>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</si>
  <si>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</si>
  <si>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</si>
  <si>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</si>
  <si>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</si>
  <si>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</si>
  <si>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</si>
  <si>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</si>
  <si>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</si>
  <si>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</si>
  <si>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</si>
  <si>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</si>
  <si>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</si>
  <si>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</si>
  <si>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</si>
  <si>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</si>
  <si>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</si>
  <si>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</si>
  <si>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</si>
  <si>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</si>
  <si>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</si>
  <si>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</si>
  <si>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</si>
  <si>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</si>
  <si>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</si>
  <si>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</si>
  <si>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</si>
  <si>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</si>
  <si>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</si>
  <si>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</si>
  <si>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</si>
  <si>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</si>
  <si>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</si>
  <si>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</si>
  <si>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</si>
  <si>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</si>
  <si>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</si>
  <si>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</si>
  <si>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</si>
  <si>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</si>
  <si>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</si>
  <si>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</si>
  <si>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</si>
  <si>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</si>
  <si>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</si>
  <si>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</si>
  <si>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</si>
  <si>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</si>
  <si>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</si>
  <si>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</si>
  <si>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</si>
  <si>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</si>
  <si>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</si>
  <si>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</si>
  <si>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</si>
  <si>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</si>
  <si>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</si>
  <si>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</si>
  <si>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</si>
  <si>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</si>
  <si>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</si>
  <si>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</si>
  <si>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</si>
  <si>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</si>
  <si>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</si>
  <si>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</si>
  <si>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</si>
  <si>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</si>
  <si>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</si>
  <si>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</si>
  <si>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</si>
  <si>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</si>
  <si>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</si>
  <si>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</si>
  <si>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</si>
  <si>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</si>
  <si>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</si>
  <si>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</si>
  <si>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</si>
  <si>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</si>
  <si>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</si>
  <si>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</si>
  <si>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</si>
  <si>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</si>
  <si>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</si>
  <si>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</si>
  <si>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</si>
  <si>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</si>
  <si>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</si>
  <si>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</si>
  <si>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</si>
  <si>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</si>
  <si>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</si>
  <si>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</si>
  <si>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</si>
  <si>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</si>
  <si>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</si>
  <si>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</si>
  <si>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</si>
  <si>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</si>
  <si>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</si>
  <si>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</si>
  <si>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</si>
  <si>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</si>
  <si>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</si>
  <si>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</si>
  <si>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</si>
  <si>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</si>
  <si>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</si>
  <si>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</si>
  <si>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</si>
  <si>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</si>
  <si>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</si>
  <si>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</si>
  <si>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</si>
  <si>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</si>
  <si>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</si>
  <si>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</si>
  <si>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</si>
  <si>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</si>
  <si>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</si>
  <si>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</si>
  <si>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</si>
  <si>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</si>
  <si>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</si>
  <si>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</si>
  <si>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</si>
  <si>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</si>
  <si>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</si>
  <si>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</si>
  <si>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</si>
  <si>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</si>
  <si>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</si>
  <si>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</si>
  <si>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</si>
  <si>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</si>
  <si>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</si>
  <si>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</si>
  <si>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</si>
  <si>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</si>
  <si>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</si>
  <si>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</si>
  <si>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</si>
  <si>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</si>
  <si>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</si>
  <si>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</si>
  <si>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</si>
  <si>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</si>
  <si>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</si>
  <si>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</si>
  <si>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</si>
  <si>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</si>
  <si>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</si>
  <si>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</si>
  <si>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</si>
  <si>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</si>
  <si>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</si>
  <si>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</si>
  <si>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</si>
  <si>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</si>
  <si>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</si>
  <si>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</si>
  <si>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</si>
  <si>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</si>
  <si>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</si>
  <si>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</si>
  <si>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</si>
  <si>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</si>
  <si>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</si>
  <si>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</si>
  <si>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</si>
  <si>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</si>
  <si>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</si>
  <si>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</si>
  <si>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</si>
  <si>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</si>
  <si>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</si>
  <si>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</si>
  <si>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</si>
  <si>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</si>
  <si>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</si>
  <si>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</si>
  <si>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</si>
  <si>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</si>
  <si>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</si>
  <si>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</si>
  <si>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</si>
  <si>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</si>
  <si>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</si>
  <si>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</si>
  <si>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</si>
  <si>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</si>
  <si>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</si>
  <si>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</si>
  <si>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</si>
  <si>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</si>
  <si>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</si>
  <si>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</si>
  <si>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</si>
  <si>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</si>
  <si>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</si>
  <si>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</si>
  <si>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</si>
  <si>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</si>
  <si>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</si>
  <si>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</si>
  <si>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</si>
  <si>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</si>
  <si>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</si>
  <si>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</si>
  <si>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</si>
  <si>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</si>
  <si>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</si>
  <si>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</si>
  <si>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</si>
  <si>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</si>
  <si>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</si>
  <si>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</si>
  <si>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</si>
  <si>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</si>
  <si>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</si>
  <si>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</si>
  <si>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</si>
  <si>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</si>
  <si>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</si>
  <si>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</si>
  <si>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</si>
  <si>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</si>
  <si>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</si>
  <si>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</si>
  <si>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</si>
  <si>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</si>
  <si>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</si>
  <si>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</si>
  <si>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</si>
  <si>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</si>
  <si>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</si>
  <si>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</si>
  <si>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</si>
  <si>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</si>
  <si>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</si>
  <si>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</si>
  <si>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</si>
  <si>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</si>
  <si>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</si>
  <si>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</si>
  <si>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</si>
  <si>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</si>
  <si>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</si>
  <si>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</si>
  <si>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</si>
  <si>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</si>
  <si>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</si>
  <si>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</si>
  <si>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</si>
  <si>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</si>
  <si>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</si>
  <si>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</si>
  <si>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</si>
  <si>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</si>
  <si>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</si>
  <si>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</si>
  <si>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</si>
  <si>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</si>
  <si>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</si>
  <si>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</si>
  <si>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</si>
  <si>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</si>
  <si>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</si>
  <si>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</si>
  <si>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</si>
  <si>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</si>
  <si>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</si>
  <si>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</si>
  <si>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</si>
  <si>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</si>
  <si>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</si>
  <si>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</si>
  <si>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</si>
  <si>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</si>
  <si>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</si>
  <si>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</si>
  <si>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</si>
  <si>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</si>
  <si>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</si>
  <si>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</si>
  <si>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</si>
  <si>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</si>
  <si>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</si>
  <si>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</si>
  <si>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</si>
  <si>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</si>
  <si>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</si>
  <si>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</si>
  <si>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</si>
  <si>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</si>
  <si>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</si>
  <si>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</si>
  <si>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</si>
  <si>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</si>
  <si>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</si>
  <si>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</si>
  <si>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</si>
  <si>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</si>
  <si>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</si>
  <si>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</si>
  <si>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</si>
  <si>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</si>
  <si>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</si>
  <si>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</si>
  <si>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</si>
  <si>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</si>
  <si>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</si>
  <si>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</si>
  <si>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</si>
  <si>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</si>
  <si>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</si>
  <si>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</si>
  <si>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</si>
  <si>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</si>
  <si>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</si>
  <si>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</si>
  <si>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</si>
  <si>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</si>
  <si>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</si>
  <si>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</si>
  <si>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</si>
  <si>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</si>
  <si>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</si>
  <si>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</si>
  <si>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</si>
  <si>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</si>
  <si>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</si>
  <si>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</si>
  <si>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</si>
  <si>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</si>
  <si>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</si>
  <si>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</si>
  <si>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</si>
  <si>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</si>
  <si>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</si>
  <si>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</si>
  <si>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</si>
  <si>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</si>
  <si>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</si>
  <si>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</si>
  <si>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</si>
  <si>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</si>
  <si>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</si>
  <si>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</si>
  <si>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</si>
  <si>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</si>
  <si>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</si>
  <si>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</si>
  <si>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</si>
  <si>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</si>
  <si>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</si>
  <si>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</si>
  <si>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</si>
  <si>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</si>
  <si>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</si>
  <si>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</si>
  <si>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</si>
  <si>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</si>
  <si>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</si>
  <si>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</si>
  <si>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</si>
  <si>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</si>
  <si>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</si>
  <si>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</si>
  <si>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</si>
  <si>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</si>
  <si>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</si>
  <si>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</si>
  <si>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</si>
  <si>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</si>
  <si>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</si>
  <si>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</si>
  <si>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</si>
  <si>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</si>
  <si>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</si>
  <si>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</si>
  <si>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</si>
  <si>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</si>
  <si>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</si>
  <si>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</si>
  <si>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</si>
  <si>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</si>
  <si>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</si>
  <si>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</si>
  <si>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</si>
  <si>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</si>
  <si>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</si>
  <si>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</si>
  <si>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</si>
  <si>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</si>
  <si>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</si>
  <si>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</si>
  <si>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</si>
  <si>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</si>
  <si>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</si>
  <si>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</si>
  <si>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</si>
  <si>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</si>
  <si>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</si>
  <si>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</si>
  <si>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</si>
  <si>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</si>
  <si>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</si>
  <si>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</si>
  <si>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</si>
  <si>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</si>
  <si>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</si>
  <si>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</si>
  <si>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</si>
  <si>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</si>
  <si>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</si>
  <si>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</si>
  <si>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</si>
  <si>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</si>
  <si>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</si>
  <si>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</si>
  <si>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</si>
  <si>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</si>
  <si>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</si>
  <si>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</si>
  <si>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</si>
  <si>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</si>
  <si>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</si>
  <si>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</si>
  <si>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</si>
  <si>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</si>
  <si>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</si>
  <si>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</si>
  <si>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</si>
  <si>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</si>
  <si>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</si>
  <si>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</si>
  <si>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</si>
  <si>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</si>
  <si>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</si>
  <si>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</si>
  <si>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</si>
  <si>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</si>
  <si>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</si>
  <si>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</si>
  <si>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</si>
  <si>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</si>
  <si>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</si>
  <si>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</si>
  <si>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</si>
  <si>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</si>
  <si>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</si>
  <si>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</si>
  <si>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</si>
  <si>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</si>
  <si>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</si>
  <si>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</si>
  <si>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</si>
  <si>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</si>
  <si>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</si>
  <si>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</si>
  <si>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</si>
  <si>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</si>
  <si>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</si>
  <si>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</si>
  <si>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</si>
  <si>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</si>
  <si>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</si>
  <si>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</si>
  <si>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</si>
  <si>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</si>
  <si>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</si>
  <si>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</si>
  <si>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</si>
  <si>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</si>
  <si>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</si>
  <si>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</si>
  <si>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</si>
  <si>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</si>
  <si>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</si>
  <si>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</si>
  <si>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</si>
  <si>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</si>
  <si>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</si>
  <si>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</si>
  <si>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</si>
  <si>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</si>
  <si>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</si>
  <si>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</si>
  <si>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</si>
  <si>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</si>
  <si>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</si>
  <si>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</si>
  <si>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</si>
  <si>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</si>
  <si>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</si>
  <si>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</si>
  <si>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</si>
  <si>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</si>
  <si>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</si>
  <si>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</si>
  <si>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</si>
  <si>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</si>
  <si>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</si>
  <si>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</si>
  <si>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</si>
  <si>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</si>
  <si>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</si>
  <si>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</si>
  <si>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</si>
  <si>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</si>
  <si>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</si>
  <si>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</si>
  <si>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</si>
  <si>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</si>
  <si>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</si>
  <si>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</si>
  <si>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</si>
  <si>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</si>
  <si>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</si>
  <si>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</si>
  <si>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</si>
  <si>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</si>
  <si>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</si>
  <si>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</si>
  <si>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</si>
  <si>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</si>
  <si>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</si>
  <si>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</si>
  <si>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</si>
  <si>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</si>
  <si>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</si>
  <si>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</si>
  <si>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</si>
  <si>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</si>
  <si>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</si>
  <si>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</si>
  <si>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</si>
  <si>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</si>
  <si>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</si>
  <si>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</si>
  <si>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</si>
  <si>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</si>
  <si>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</si>
  <si>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</si>
  <si>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</si>
  <si>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</si>
  <si>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</si>
  <si>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</si>
  <si>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</si>
  <si>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</si>
  <si>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</si>
  <si>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</si>
  <si>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</si>
  <si>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</si>
  <si>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</si>
  <si>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</si>
  <si>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</si>
  <si>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</si>
  <si>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</si>
  <si>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</si>
  <si>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</si>
  <si>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</si>
  <si>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</si>
  <si>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</si>
  <si>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</si>
  <si>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</si>
  <si>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</si>
  <si>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</si>
  <si>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</si>
  <si>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</si>
  <si>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</si>
  <si>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</si>
  <si>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</si>
  <si>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</si>
  <si>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</si>
  <si>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</si>
  <si>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</si>
  <si>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</si>
  <si>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</si>
  <si>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</si>
  <si>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</si>
  <si>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</si>
  <si>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</si>
  <si>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</si>
  <si>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</si>
  <si>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</si>
  <si>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</si>
  <si>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</si>
  <si>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</si>
  <si>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</si>
  <si>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</si>
  <si>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</si>
  <si>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</si>
  <si>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</si>
  <si>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</si>
  <si>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</si>
  <si>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</si>
  <si>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</si>
  <si>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</si>
  <si>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</si>
  <si>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</si>
  <si>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</si>
  <si>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</si>
  <si>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</si>
  <si>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</si>
  <si>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</si>
  <si>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</si>
  <si>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</si>
  <si>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</si>
  <si>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</si>
  <si>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</si>
  <si>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</si>
  <si>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</si>
  <si>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</si>
  <si>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</si>
  <si>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</si>
  <si>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</si>
  <si>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</si>
  <si>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</si>
  <si>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</si>
  <si>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</si>
  <si>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</si>
  <si>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</si>
  <si>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</si>
  <si>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</si>
  <si>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</si>
  <si>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</si>
  <si>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</si>
  <si>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</si>
  <si>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</si>
  <si>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</si>
  <si>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</si>
  <si>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</si>
  <si>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</si>
  <si>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</si>
  <si>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</si>
  <si>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</si>
  <si>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</si>
  <si>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</si>
  <si>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</si>
  <si>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</si>
  <si>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</si>
  <si>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</si>
  <si>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</si>
  <si>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</si>
  <si>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</si>
  <si>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</si>
  <si>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</si>
  <si>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</si>
  <si>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</si>
  <si>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</si>
  <si>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</si>
  <si>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</si>
  <si>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</si>
  <si>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</si>
  <si>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</si>
  <si>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</si>
  <si>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</si>
  <si>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</si>
  <si>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</si>
  <si>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</si>
  <si>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</si>
  <si>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</si>
  <si>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</si>
  <si>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</si>
  <si>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</si>
  <si>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</si>
  <si>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</si>
  <si>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</si>
  <si>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</si>
  <si>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</si>
  <si>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</si>
  <si>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</si>
  <si>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</si>
  <si>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</si>
  <si>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</si>
  <si>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</si>
  <si>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</si>
  <si>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</si>
  <si>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</si>
  <si>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</si>
  <si>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</si>
  <si>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</si>
  <si>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</si>
  <si>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</si>
  <si>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</si>
  <si>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</si>
  <si>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</si>
  <si>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</si>
  <si>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</si>
  <si>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</si>
  <si>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</si>
  <si>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</si>
  <si>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</si>
  <si>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</si>
  <si>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</si>
  <si>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</si>
  <si>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</si>
  <si>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</si>
  <si>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</si>
  <si>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</si>
  <si>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</si>
  <si>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</si>
  <si>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</si>
  <si>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</si>
  <si>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</si>
  <si>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</si>
  <si>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</si>
  <si>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</si>
  <si>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</si>
  <si>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</si>
  <si>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</si>
  <si>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</si>
  <si>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</si>
  <si>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</si>
  <si>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</si>
  <si>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</si>
  <si>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</si>
  <si>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</si>
  <si>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</si>
  <si>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</si>
  <si>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</si>
  <si>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</si>
  <si>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</si>
  <si>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</si>
  <si>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</si>
  <si>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</si>
  <si>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</si>
  <si>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</si>
  <si>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</si>
  <si>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</si>
  <si>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</si>
  <si>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</si>
  <si>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</si>
  <si>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</si>
  <si>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</si>
  <si>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</si>
  <si>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</si>
  <si>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</si>
  <si>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</si>
  <si>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</si>
  <si>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</si>
  <si>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</si>
  <si>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</si>
  <si>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</si>
  <si>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</si>
  <si>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</si>
  <si>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</si>
  <si>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</si>
  <si>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</si>
  <si>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</si>
  <si>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</si>
  <si>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</si>
  <si>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</si>
  <si>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</si>
  <si>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</si>
  <si>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</si>
  <si>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</si>
  <si>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</si>
  <si>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</si>
  <si>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</si>
  <si>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</si>
  <si>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</si>
  <si>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</si>
  <si>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</si>
  <si>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</si>
  <si>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</si>
  <si>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</si>
  <si>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</si>
  <si>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</si>
  <si>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</si>
  <si>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</si>
  <si>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</si>
  <si>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</si>
  <si>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</si>
  <si>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</si>
  <si>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</si>
  <si>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</si>
  <si>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</si>
  <si>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</si>
  <si>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</si>
  <si>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</si>
  <si>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</si>
  <si>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</si>
  <si>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</si>
  <si>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</si>
  <si>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</si>
  <si>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</si>
  <si>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</si>
  <si>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</si>
  <si>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</si>
  <si>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</si>
  <si>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</si>
  <si>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</si>
  <si>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</si>
  <si>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</si>
  <si>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</si>
  <si>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</si>
  <si>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</si>
  <si>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</si>
  <si>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</si>
  <si>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</si>
  <si>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</si>
  <si>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</si>
  <si>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</si>
  <si>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</si>
  <si>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</si>
  <si>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</si>
  <si>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</si>
  <si>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</si>
  <si>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</si>
  <si>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</si>
  <si>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</si>
  <si>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</si>
  <si>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</si>
  <si>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</si>
  <si>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</si>
  <si>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</si>
  <si>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</si>
  <si>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</si>
  <si>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</si>
  <si>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</si>
  <si>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</si>
  <si>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</si>
  <si>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</si>
  <si>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</si>
  <si>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</si>
  <si>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</si>
  <si>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</si>
  <si>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</si>
  <si>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</si>
  <si>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</si>
  <si>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</si>
  <si>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</si>
  <si>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</si>
  <si>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</si>
  <si>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</si>
  <si>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</si>
  <si>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</si>
  <si>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</si>
  <si>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</si>
  <si>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</si>
  <si>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</si>
  <si>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</si>
  <si>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</si>
  <si>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</si>
  <si>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</si>
  <si>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</si>
  <si>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</si>
  <si>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</si>
  <si>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</si>
  <si>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</si>
  <si>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</si>
  <si>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</si>
  <si>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</si>
  <si>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</si>
  <si>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</si>
  <si>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</si>
  <si>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</si>
  <si>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</si>
  <si>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</si>
  <si>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</si>
  <si>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</si>
  <si>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</si>
  <si>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</si>
  <si>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</si>
  <si>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</si>
  <si>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</si>
  <si>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</si>
  <si>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</si>
  <si>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</si>
  <si>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</si>
  <si>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</si>
  <si>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</si>
  <si>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</si>
  <si>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</si>
  <si>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</si>
  <si>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</si>
  <si>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</si>
  <si>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</si>
  <si>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</si>
  <si>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</si>
  <si>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</si>
  <si>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</si>
  <si>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</si>
  <si>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</si>
  <si>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</si>
  <si>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</si>
  <si>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</si>
  <si>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</si>
  <si>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</si>
  <si>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</si>
  <si>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</si>
  <si>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</si>
  <si>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</si>
  <si>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</si>
  <si>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</si>
  <si>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</si>
  <si>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</si>
  <si>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</si>
  <si>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</si>
  <si>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</si>
  <si>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</si>
  <si>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</si>
  <si>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</si>
  <si>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</si>
  <si>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</si>
  <si>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</si>
  <si>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</si>
  <si>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</si>
  <si>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</si>
  <si>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</si>
  <si>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</si>
  <si>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</si>
  <si>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</si>
  <si>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</si>
  <si>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</si>
  <si>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</si>
  <si>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</si>
  <si>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</si>
  <si>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</si>
  <si>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</si>
  <si>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</si>
  <si>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</si>
  <si>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</si>
  <si>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</si>
  <si>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</si>
  <si>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</si>
  <si>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</si>
  <si>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</si>
  <si>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</si>
  <si>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</si>
  <si>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</si>
  <si>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</si>
  <si>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</si>
  <si>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</si>
  <si>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</si>
  <si>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</si>
  <si>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</si>
  <si>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</si>
  <si>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</si>
  <si>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</si>
  <si>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</si>
  <si>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</si>
  <si>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</si>
  <si>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</si>
  <si>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</si>
  <si>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</si>
  <si>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</si>
  <si>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</si>
  <si>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</si>
  <si>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</si>
  <si>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</si>
  <si>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</si>
  <si>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</si>
  <si>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</si>
  <si>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</si>
  <si>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</si>
  <si>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</si>
  <si>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</si>
  <si>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</si>
  <si>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</si>
  <si>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</si>
  <si>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</si>
  <si>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</si>
  <si>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</si>
  <si>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</si>
  <si>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</si>
  <si>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</si>
  <si>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</si>
  <si>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</si>
  <si>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</si>
  <si>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</si>
  <si>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</si>
  <si>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</si>
  <si>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</si>
  <si>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</si>
  <si>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</si>
  <si>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</si>
  <si>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</si>
  <si>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</si>
  <si>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</si>
  <si>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</si>
  <si>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</si>
  <si>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</si>
  <si>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</si>
  <si>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</si>
  <si>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</si>
  <si>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</si>
  <si>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</si>
  <si>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</si>
  <si>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</si>
  <si>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</si>
  <si>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</si>
  <si>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</si>
  <si>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</si>
  <si>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</si>
  <si>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</si>
  <si>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</si>
  <si>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</si>
  <si>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</si>
  <si>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</si>
  <si>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</si>
  <si>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</si>
  <si>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</si>
  <si>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</si>
  <si>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</si>
  <si>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</si>
  <si>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</si>
  <si>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</si>
  <si>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</si>
  <si>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</si>
  <si>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</si>
  <si>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</si>
  <si>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</si>
  <si>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</si>
  <si>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</si>
  <si>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</si>
  <si>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</si>
  <si>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</si>
  <si>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</si>
  <si>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</si>
  <si>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</si>
  <si>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</si>
  <si>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</si>
  <si>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</si>
  <si>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</si>
  <si>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</si>
  <si>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</si>
  <si>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</si>
  <si>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</si>
  <si>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</si>
  <si>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</si>
  <si>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</si>
  <si>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</si>
  <si>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</si>
  <si>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</si>
  <si>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</si>
  <si>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</si>
  <si>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</si>
  <si>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</si>
  <si>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</si>
  <si>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</si>
  <si>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</si>
  <si>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</si>
  <si>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</si>
  <si>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</si>
  <si>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</si>
  <si>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</si>
  <si>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</si>
  <si>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</si>
  <si>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</si>
  <si>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</si>
  <si>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</si>
  <si>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</si>
  <si>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</si>
  <si>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</si>
  <si>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</si>
  <si>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</si>
  <si>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</si>
  <si>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</si>
  <si>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</si>
  <si>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</si>
  <si>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</si>
  <si>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</si>
  <si>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</si>
  <si>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</si>
  <si>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</si>
  <si>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</si>
  <si>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</si>
  <si>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</si>
  <si>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</si>
  <si>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</si>
  <si>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</si>
  <si>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</si>
  <si>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</si>
  <si>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</si>
  <si>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</si>
  <si>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</si>
  <si>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</si>
  <si>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</si>
  <si>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</si>
  <si>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</si>
  <si>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</si>
  <si>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</si>
  <si>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</si>
  <si>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</si>
  <si>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</si>
  <si>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</si>
  <si>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</si>
  <si>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</si>
  <si>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</si>
  <si>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</si>
  <si>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</si>
  <si>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</si>
  <si>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</si>
  <si>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</si>
  <si>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</si>
  <si>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</si>
  <si>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</si>
  <si>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</si>
  <si>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</si>
  <si>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</si>
  <si>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</si>
  <si>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</si>
  <si>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</si>
  <si>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</si>
  <si>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</si>
  <si>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</si>
  <si>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</si>
  <si>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</si>
  <si>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</si>
  <si>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</si>
  <si>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</si>
  <si>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</si>
  <si>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</si>
  <si>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</si>
  <si>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</si>
  <si>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</si>
  <si>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</si>
  <si>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</si>
  <si>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</si>
  <si>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</si>
  <si>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</si>
  <si>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</si>
  <si>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</si>
  <si>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</si>
  <si>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</si>
  <si>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</si>
  <si>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</si>
  <si>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</si>
  <si>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</si>
  <si>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</si>
  <si>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</si>
  <si>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</si>
  <si>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</si>
  <si>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</si>
  <si>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</si>
  <si>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</si>
  <si>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</si>
  <si>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</si>
  <si>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</si>
  <si>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</si>
  <si>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</si>
  <si>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</si>
  <si>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</si>
  <si>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</si>
  <si>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</si>
  <si>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</si>
  <si>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</si>
  <si>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</si>
  <si>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</si>
  <si>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</si>
  <si>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</si>
  <si>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</si>
  <si>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</si>
  <si>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</si>
  <si>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</si>
  <si>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</si>
  <si>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</si>
  <si>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</si>
  <si>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</si>
  <si>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</si>
  <si>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</si>
  <si>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</si>
  <si>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</si>
  <si>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</si>
  <si>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</si>
  <si>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</si>
  <si>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</si>
  <si>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</si>
  <si>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</si>
  <si>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</si>
  <si>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</si>
  <si>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</si>
  <si>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</si>
  <si>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</si>
  <si>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</si>
  <si>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</si>
  <si>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</si>
  <si>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</si>
  <si>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</si>
  <si>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</si>
  <si>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</si>
  <si>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</si>
  <si>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</si>
  <si>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</si>
  <si>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</si>
  <si>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</si>
  <si>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</si>
  <si>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</si>
  <si>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</si>
  <si>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</si>
  <si>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</si>
  <si>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</si>
  <si>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</si>
  <si>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</si>
  <si>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</si>
  <si>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</si>
  <si>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</si>
  <si>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</si>
  <si>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</si>
  <si>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</si>
  <si>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</si>
  <si>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</si>
  <si>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</si>
  <si>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</si>
  <si>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</si>
  <si>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</si>
  <si>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</si>
  <si>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</si>
  <si>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</si>
  <si>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</si>
  <si>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</si>
  <si>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</si>
  <si>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</si>
  <si>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</si>
  <si>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</si>
  <si>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</si>
  <si>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</si>
  <si>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</si>
  <si>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</si>
  <si>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</si>
  <si>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</si>
  <si>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</si>
  <si>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</si>
  <si>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</si>
  <si>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</si>
  <si>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</si>
  <si>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</si>
  <si>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</si>
  <si>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</si>
  <si>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</si>
  <si>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</si>
  <si>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</si>
  <si>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</si>
  <si>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</si>
  <si>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</si>
  <si>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</si>
  <si>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</si>
  <si>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</si>
  <si>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</si>
  <si>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</si>
  <si>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</si>
  <si>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</si>
  <si>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</si>
  <si>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</si>
  <si>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</si>
  <si>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</si>
  <si>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</si>
  <si>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</si>
  <si>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</si>
  <si>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</si>
  <si>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</si>
  <si>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</si>
  <si>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</si>
  <si>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</si>
  <si>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</si>
  <si>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</si>
  <si>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</si>
  <si>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</si>
  <si>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</si>
  <si>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</si>
  <si>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</si>
  <si>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</si>
  <si>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</si>
  <si>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</si>
  <si>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</si>
  <si>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</si>
  <si>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</si>
  <si>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</si>
  <si>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</si>
  <si>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</si>
  <si>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</si>
  <si>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</si>
  <si>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</si>
  <si>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</si>
  <si>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</si>
  <si>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</si>
  <si>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</si>
  <si>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</si>
  <si>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</si>
  <si>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</si>
  <si>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</si>
  <si>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</si>
  <si>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</si>
  <si>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</si>
  <si>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</si>
  <si>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</si>
  <si>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</si>
  <si>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</si>
  <si>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</si>
  <si>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</si>
  <si>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</si>
  <si>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</si>
  <si>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</si>
  <si>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</si>
  <si>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</si>
  <si>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</si>
  <si>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</si>
  <si>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</si>
  <si>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</si>
  <si>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</si>
  <si>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</si>
  <si>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</si>
  <si>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</si>
  <si>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</si>
  <si>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</si>
  <si>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</si>
  <si>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</si>
  <si>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</si>
  <si>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</si>
  <si>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</si>
  <si>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</si>
  <si>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</si>
  <si>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</si>
  <si>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</si>
  <si>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</si>
  <si>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</si>
  <si>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</si>
  <si>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</si>
  <si>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</si>
  <si>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</si>
  <si>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</si>
  <si>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</si>
  <si>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</si>
  <si>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</si>
  <si>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</si>
  <si>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</si>
  <si>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</si>
  <si>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</si>
  <si>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</si>
  <si>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</si>
  <si>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</si>
  <si>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</si>
  <si>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</si>
  <si>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</si>
  <si>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</si>
  <si>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</si>
  <si>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</si>
  <si>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</si>
  <si>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</si>
  <si>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</si>
  <si>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</si>
  <si>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</si>
  <si>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</si>
  <si>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</si>
  <si>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</si>
  <si>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</si>
  <si>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</si>
  <si>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</si>
  <si>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</si>
  <si>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</si>
  <si>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</si>
  <si>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</si>
  <si>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</si>
  <si>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</si>
  <si>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</si>
  <si>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</si>
  <si>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</si>
  <si>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</si>
  <si>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</si>
  <si>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</si>
  <si>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</si>
  <si>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</si>
  <si>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</si>
  <si>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</si>
  <si>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</si>
  <si>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</si>
  <si>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</si>
  <si>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</si>
  <si>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</si>
  <si>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</si>
  <si>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</si>
  <si>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</si>
  <si>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</si>
  <si>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</si>
  <si>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</si>
  <si>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</si>
  <si>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</si>
  <si>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</si>
  <si>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</si>
  <si>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</si>
  <si>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</si>
  <si>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</si>
  <si>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</si>
  <si>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</si>
  <si>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</si>
  <si>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</si>
  <si>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</si>
  <si>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</si>
  <si>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</si>
  <si>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</si>
  <si>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</si>
  <si>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</si>
  <si>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</si>
  <si>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</si>
  <si>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</si>
  <si>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</si>
  <si>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</si>
  <si>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</si>
  <si>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</si>
  <si>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</si>
  <si>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</si>
  <si>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</si>
  <si>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</si>
  <si>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</si>
  <si>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</si>
  <si>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</si>
  <si>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</si>
  <si>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</si>
  <si>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</si>
  <si>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</si>
  <si>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</si>
  <si>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</si>
  <si>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</si>
  <si>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</si>
  <si>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</si>
  <si>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</si>
  <si>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</si>
  <si>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</si>
  <si>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</si>
  <si>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</si>
  <si>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</si>
  <si>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</si>
  <si>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</si>
  <si>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</si>
  <si>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</si>
  <si>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</si>
  <si>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</si>
  <si>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</si>
  <si>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</si>
  <si>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</si>
  <si>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</si>
  <si>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</si>
  <si>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</si>
  <si>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</si>
  <si>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</si>
  <si>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</si>
  <si>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</si>
  <si>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</si>
  <si>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</si>
  <si>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</si>
  <si>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</si>
  <si>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</si>
  <si>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</si>
  <si>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</si>
  <si>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</si>
  <si>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</si>
  <si>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</si>
  <si>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</si>
  <si>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</si>
  <si>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</si>
  <si>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</si>
  <si>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</si>
  <si>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</si>
  <si>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</si>
  <si>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</si>
  <si>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</si>
  <si>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</si>
  <si>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</si>
  <si>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</si>
  <si>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</si>
  <si>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</si>
  <si>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</si>
  <si>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</si>
  <si>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</si>
  <si>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</si>
  <si>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</si>
  <si>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</si>
  <si>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</si>
  <si>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</si>
  <si>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</si>
  <si>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</si>
  <si>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</si>
  <si>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</si>
  <si>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</si>
  <si>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</si>
  <si>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</si>
  <si>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</si>
  <si>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</si>
  <si>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</si>
  <si>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</si>
  <si>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</si>
  <si>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</si>
  <si>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</si>
  <si>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</si>
  <si>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</si>
  <si>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</si>
  <si>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</si>
  <si>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</si>
  <si>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</si>
  <si>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</si>
  <si>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</si>
  <si>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</si>
  <si>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</si>
  <si>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</si>
  <si>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</si>
  <si>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</si>
  <si>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</si>
  <si>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</si>
  <si>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</si>
  <si>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</si>
  <si>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</si>
  <si>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</si>
  <si>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</si>
  <si>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</si>
  <si>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</si>
  <si>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</si>
  <si>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</si>
  <si>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</si>
  <si>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</si>
  <si>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</si>
  <si>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</si>
  <si>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</si>
  <si>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</si>
  <si>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</si>
  <si>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</si>
  <si>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</si>
  <si>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</si>
  <si>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</si>
  <si>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</si>
  <si>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</si>
  <si>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</si>
  <si>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</si>
  <si>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</si>
  <si>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</si>
  <si>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</si>
  <si>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</si>
  <si>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</si>
  <si>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</si>
  <si>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</si>
  <si>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</si>
  <si>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</si>
  <si>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</si>
  <si>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</si>
  <si>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</si>
  <si>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</si>
  <si>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</si>
  <si>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</si>
  <si>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</si>
  <si>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</si>
  <si>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</si>
  <si>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</si>
  <si>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</si>
  <si>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</si>
  <si>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</si>
  <si>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</si>
  <si>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</si>
  <si>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</si>
  <si>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</si>
  <si>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</si>
  <si>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</si>
  <si>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</si>
  <si>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</si>
  <si>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</si>
  <si>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</si>
  <si>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</si>
  <si>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</si>
  <si>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</si>
  <si>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</si>
  <si>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</si>
  <si>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</si>
  <si>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</si>
  <si>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</si>
  <si>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</si>
  <si>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</si>
  <si>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</si>
  <si>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</si>
  <si>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</si>
  <si>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</si>
  <si>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</si>
  <si>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</si>
  <si>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</si>
  <si>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</si>
  <si>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</si>
  <si>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</si>
  <si>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</si>
  <si>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</si>
  <si>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</si>
  <si>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</si>
  <si>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</si>
  <si>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</si>
  <si>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</si>
  <si>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</si>
  <si>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</si>
  <si>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</si>
  <si>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</si>
  <si>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</si>
  <si>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</si>
  <si>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</si>
  <si>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</si>
  <si>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</si>
  <si>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</si>
  <si>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</si>
  <si>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</si>
  <si>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</si>
  <si>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</si>
  <si>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</si>
  <si>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</si>
  <si>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</si>
  <si>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</si>
  <si>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</si>
  <si>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</si>
  <si>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</si>
  <si>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</si>
  <si>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</si>
  <si>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</si>
  <si>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</si>
  <si>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</si>
  <si>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</si>
  <si>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</si>
  <si>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</si>
  <si>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</si>
  <si>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</si>
  <si>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</si>
  <si>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</si>
  <si>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</si>
  <si>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</si>
  <si>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</si>
  <si>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</si>
  <si>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</si>
  <si>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</si>
  <si>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</si>
  <si>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</si>
  <si>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</si>
  <si>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</si>
  <si>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</si>
  <si>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</si>
  <si>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</si>
  <si>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</si>
  <si>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</si>
  <si>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</si>
  <si>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</si>
  <si>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</si>
  <si>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</si>
  <si>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</si>
  <si>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</si>
  <si>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</si>
  <si>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</si>
  <si>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</si>
  <si>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</si>
  <si>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</si>
  <si>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</si>
  <si>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</si>
  <si>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</si>
  <si>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</si>
  <si>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</si>
  <si>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</si>
  <si>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</si>
  <si>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</si>
  <si>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</si>
  <si>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</si>
  <si>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</si>
  <si>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</si>
  <si>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</si>
  <si>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</si>
  <si>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</si>
  <si>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</si>
  <si>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</si>
  <si>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</si>
  <si>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</si>
  <si>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</si>
  <si>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</si>
  <si>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</si>
  <si>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</si>
  <si>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</si>
  <si>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</si>
  <si>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</si>
  <si>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</si>
  <si>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</si>
  <si>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</si>
  <si>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</si>
  <si>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</si>
  <si>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</si>
  <si>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</si>
  <si>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</si>
  <si>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</si>
  <si>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</si>
  <si>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</si>
  <si>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</si>
  <si>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</si>
  <si>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</si>
  <si>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</si>
  <si>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</si>
  <si>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</si>
  <si>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</si>
  <si>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</si>
  <si>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</si>
  <si>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</si>
  <si>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</si>
  <si>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</si>
  <si>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</si>
  <si>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</si>
  <si>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</si>
  <si>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</si>
  <si>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</si>
  <si>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</si>
  <si>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</si>
  <si>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</si>
  <si>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</si>
  <si>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</si>
  <si>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</si>
  <si>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</si>
  <si>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</si>
  <si>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</si>
  <si>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</si>
  <si>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</si>
  <si>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</si>
  <si>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</si>
  <si>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</si>
  <si>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</si>
  <si>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</si>
  <si>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</si>
  <si>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</si>
  <si>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</si>
  <si>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</si>
  <si>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</si>
  <si>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</si>
  <si>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</si>
  <si>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</si>
  <si>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</si>
  <si>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</si>
  <si>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</si>
  <si>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</si>
  <si>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</si>
  <si>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</si>
  <si>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</si>
  <si>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</si>
  <si>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</si>
  <si>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</si>
  <si>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</si>
  <si>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</si>
  <si>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</si>
  <si>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</si>
  <si>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</si>
  <si>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</si>
  <si>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</si>
  <si>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</si>
  <si>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</si>
  <si>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</si>
  <si>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</si>
  <si>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</si>
  <si>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</si>
  <si>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</si>
  <si>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</si>
  <si>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</si>
  <si>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</si>
  <si>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</si>
  <si>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</si>
  <si>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</si>
  <si>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</si>
  <si>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</si>
  <si>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</si>
  <si>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</si>
  <si>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</si>
  <si>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</si>
  <si>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</si>
  <si>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</si>
  <si>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</si>
  <si>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</si>
  <si>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</si>
  <si>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</si>
  <si>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</si>
  <si>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</si>
  <si>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</si>
  <si>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</si>
  <si>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</si>
  <si>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</si>
  <si>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</si>
  <si>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</si>
  <si>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</si>
  <si>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</si>
  <si>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</si>
  <si>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</si>
  <si>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</si>
  <si>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</si>
  <si>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</si>
  <si>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</si>
  <si>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</si>
  <si>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</si>
  <si>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</si>
  <si>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</si>
  <si>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</si>
  <si>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</si>
  <si>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</si>
  <si>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</si>
  <si>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</si>
  <si>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</si>
  <si>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</si>
  <si>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</si>
  <si>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</si>
  <si>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</si>
  <si>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</si>
  <si>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</si>
  <si>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</si>
  <si>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</si>
  <si>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</si>
  <si>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</si>
  <si>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</si>
  <si>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</si>
  <si>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</si>
  <si>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</si>
  <si>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</si>
  <si>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</si>
  <si>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</si>
  <si>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</si>
  <si>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</si>
  <si>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</si>
  <si>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</si>
  <si>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</si>
  <si>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</si>
  <si>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</si>
  <si>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</si>
  <si>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</si>
  <si>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</si>
  <si>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</si>
  <si>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</si>
  <si>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</si>
  <si>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</si>
  <si>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</si>
  <si>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</si>
  <si>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</si>
  <si>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</si>
  <si>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</si>
  <si>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</si>
  <si>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</si>
  <si>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</si>
  <si>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</si>
  <si>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</si>
  <si>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</si>
  <si>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</si>
  <si>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</si>
  <si>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</si>
  <si>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</si>
  <si>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</si>
  <si>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</si>
  <si>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</si>
  <si>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</si>
  <si>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</si>
  <si>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</si>
  <si>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</si>
  <si>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</si>
  <si>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</si>
  <si>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</si>
  <si>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</si>
  <si>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</si>
  <si>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</si>
  <si>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</si>
  <si>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</si>
  <si>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</si>
  <si>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</si>
  <si>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</si>
  <si>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</si>
  <si>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</si>
  <si>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</si>
  <si>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</si>
  <si>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</si>
  <si>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</si>
  <si>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</si>
  <si>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</si>
  <si>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</si>
  <si>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</si>
  <si>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</si>
  <si>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</si>
  <si>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</si>
  <si>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</si>
  <si>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</si>
  <si>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</si>
  <si>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</si>
  <si>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</si>
  <si>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</si>
  <si>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</si>
  <si>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</si>
  <si>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</si>
  <si>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</si>
  <si>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</si>
  <si>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</si>
  <si>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</si>
  <si>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</si>
  <si>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</si>
  <si>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</si>
  <si>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</si>
  <si>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</si>
  <si>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</si>
  <si>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</si>
  <si>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</si>
  <si>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</si>
  <si>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</si>
  <si>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</si>
  <si>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</si>
  <si>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</si>
  <si>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</si>
  <si>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</si>
  <si>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</si>
  <si>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</si>
  <si>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</si>
  <si>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</si>
  <si>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</si>
  <si>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</si>
  <si>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</si>
  <si>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</si>
  <si>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</si>
  <si>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</si>
  <si>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</si>
  <si>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</si>
  <si>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</si>
  <si>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</si>
  <si>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</si>
  <si>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</si>
  <si>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</si>
  <si>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</si>
  <si>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</si>
  <si>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</si>
  <si>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</si>
  <si>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</si>
  <si>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</si>
  <si>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</si>
  <si>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</si>
  <si>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</si>
  <si>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</si>
  <si>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</si>
  <si>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</si>
  <si>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</si>
  <si>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</si>
  <si>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</si>
  <si>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</si>
  <si>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</si>
  <si>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</si>
  <si>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</si>
  <si>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</si>
  <si>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</si>
  <si>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</si>
  <si>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</si>
  <si>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</si>
  <si>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</si>
  <si>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</si>
  <si>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</si>
  <si>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</si>
  <si>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</si>
  <si>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</si>
  <si>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</si>
  <si>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</si>
  <si>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</si>
  <si>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</si>
  <si>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</si>
  <si>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</si>
  <si>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</si>
  <si>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</si>
  <si>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</si>
  <si>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</si>
  <si>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</si>
  <si>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</si>
  <si>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</si>
  <si>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</si>
  <si>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</si>
  <si>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</si>
  <si>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</si>
  <si>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</si>
  <si>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</si>
  <si>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</si>
  <si>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</si>
  <si>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</si>
  <si>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</si>
  <si>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</si>
  <si>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</si>
  <si>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</si>
  <si>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</si>
  <si>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</si>
  <si>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</si>
  <si>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</si>
  <si>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</si>
  <si>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</si>
  <si>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</si>
  <si>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</si>
  <si>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</si>
  <si>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</si>
  <si>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</si>
  <si>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</si>
  <si>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</si>
  <si>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</si>
  <si>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</si>
  <si>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</si>
  <si>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</si>
  <si>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</si>
  <si>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</si>
  <si>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</si>
  <si>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</si>
  <si>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</si>
  <si>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</si>
  <si>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</si>
  <si>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</si>
  <si>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</si>
  <si>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</si>
  <si>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</si>
  <si>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</si>
  <si>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</si>
  <si>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</si>
  <si>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</si>
  <si>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</si>
  <si>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</si>
  <si>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</si>
  <si>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</si>
  <si>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</si>
  <si>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</si>
  <si>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</si>
  <si>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</si>
  <si>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</si>
  <si>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</si>
  <si>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</si>
  <si>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</si>
  <si>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</si>
  <si>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</si>
  <si>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</si>
  <si>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</si>
  <si>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</si>
  <si>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</si>
  <si>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</si>
  <si>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</si>
  <si>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</si>
  <si>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</si>
  <si>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</si>
  <si>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</si>
  <si>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</si>
  <si>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</si>
  <si>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</si>
  <si>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</si>
  <si>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</si>
  <si>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</si>
  <si>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</si>
  <si>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</si>
  <si>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</si>
  <si>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</si>
  <si>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</si>
  <si>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</si>
  <si>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</si>
  <si>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</si>
  <si>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</si>
  <si>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</si>
  <si>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</si>
  <si>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</si>
  <si>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</si>
  <si>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</si>
  <si>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</si>
  <si>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</si>
  <si>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</si>
  <si>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</si>
  <si>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</si>
  <si>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</si>
  <si>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</si>
  <si>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</si>
  <si>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</si>
  <si>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</si>
  <si>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</si>
  <si>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</si>
  <si>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</si>
  <si>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</si>
  <si>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</si>
  <si>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</si>
  <si>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</si>
  <si>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</si>
  <si>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</si>
  <si>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</si>
  <si>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</si>
  <si>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</si>
  <si>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</si>
  <si>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</si>
  <si>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</si>
  <si>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</si>
  <si>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</si>
  <si>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</si>
  <si>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</si>
  <si>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</si>
  <si>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</si>
  <si>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</si>
  <si>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</si>
  <si>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</si>
  <si>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</si>
  <si>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</si>
  <si>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</si>
  <si>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</si>
  <si>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</si>
  <si>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</si>
  <si>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</si>
  <si>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</si>
  <si>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</si>
  <si>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</si>
  <si>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</si>
  <si>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</si>
  <si>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</si>
  <si>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</si>
  <si>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</si>
  <si>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</si>
  <si>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</si>
  <si>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</si>
  <si>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</si>
  <si>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</si>
  <si>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</si>
  <si>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</si>
  <si>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</si>
  <si>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</si>
  <si>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</si>
  <si>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</si>
  <si>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</si>
  <si>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</si>
  <si>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</si>
  <si>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</si>
  <si>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</si>
  <si>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</si>
  <si>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</si>
  <si>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</si>
  <si>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</si>
  <si>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</si>
  <si>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</si>
  <si>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</si>
  <si>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</si>
  <si>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</si>
  <si>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</si>
  <si>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</si>
  <si>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</si>
  <si>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</si>
  <si>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</si>
  <si>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</si>
  <si>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</si>
  <si>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</si>
  <si>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</si>
  <si>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</si>
  <si>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</si>
  <si>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</si>
  <si>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</si>
  <si>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</si>
  <si>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</si>
  <si>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</si>
  <si>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</si>
  <si>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</si>
  <si>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</si>
  <si>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</si>
  <si>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</si>
  <si>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</si>
  <si>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</si>
  <si>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</si>
  <si>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</si>
  <si>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</si>
  <si>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</si>
  <si>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</si>
  <si>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</si>
  <si>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</si>
  <si>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</si>
  <si>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</si>
  <si>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</si>
  <si>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</si>
  <si>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</si>
  <si>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</si>
  <si>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</si>
  <si>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</si>
  <si>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</si>
  <si>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</si>
  <si>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</si>
  <si>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</si>
  <si>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</si>
  <si>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</si>
  <si>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</si>
  <si>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</si>
  <si>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</si>
  <si>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</si>
  <si>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</si>
  <si>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</si>
  <si>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</si>
  <si>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</si>
  <si>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</si>
  <si>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</si>
  <si>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</si>
  <si>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</si>
  <si>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</si>
  <si>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</si>
  <si>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</si>
  <si>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</si>
  <si>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</si>
  <si>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</si>
  <si>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</si>
  <si>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</si>
  <si>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</si>
  <si>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</si>
  <si>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</si>
  <si>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</si>
  <si>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</si>
  <si>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</si>
  <si>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</si>
  <si>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</si>
  <si>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</si>
  <si>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</si>
  <si>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</si>
  <si>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</si>
  <si>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</si>
  <si>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</si>
  <si>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</si>
  <si>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</si>
  <si>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</si>
  <si>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</si>
  <si>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</si>
  <si>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</si>
  <si>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</si>
  <si>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</si>
  <si>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</si>
  <si>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</si>
  <si>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</si>
  <si>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</si>
  <si>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</si>
  <si>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</si>
  <si>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</si>
  <si>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</si>
  <si>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</si>
  <si>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</si>
  <si>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</si>
  <si>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</si>
  <si>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</si>
  <si>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</si>
  <si>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</si>
  <si>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</si>
  <si>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</si>
  <si>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</si>
  <si>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</si>
  <si>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</si>
  <si>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</si>
  <si>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</si>
  <si>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</si>
  <si>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</si>
  <si>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</si>
  <si>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</si>
  <si>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</si>
  <si>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</si>
  <si>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</si>
  <si>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</si>
  <si>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</si>
  <si>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</si>
  <si>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</si>
  <si>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</si>
  <si>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</si>
  <si>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</si>
  <si>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</si>
  <si>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</si>
  <si>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</si>
  <si>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</si>
  <si>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</si>
  <si>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</si>
  <si>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</si>
  <si>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</si>
  <si>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</si>
  <si>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</si>
  <si>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</si>
  <si>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</si>
  <si>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</si>
  <si>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</si>
  <si>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</si>
  <si>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</si>
  <si>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</si>
  <si>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</si>
  <si>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</si>
  <si>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</si>
  <si>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</si>
  <si>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</si>
  <si>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</si>
  <si>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</si>
  <si>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</si>
  <si>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</si>
  <si>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</si>
  <si>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</si>
  <si>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</si>
  <si>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</si>
  <si>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</si>
  <si>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</si>
  <si>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</si>
  <si>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</si>
  <si>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</si>
  <si>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</si>
  <si>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</si>
  <si>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</si>
  <si>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</si>
  <si>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</si>
  <si>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</si>
  <si>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</si>
  <si>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</si>
  <si>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</si>
  <si>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</si>
  <si>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</si>
  <si>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</si>
  <si>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</si>
  <si>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</si>
  <si>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</si>
  <si>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</si>
  <si>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</si>
  <si>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</si>
  <si>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</si>
  <si>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</si>
  <si>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</si>
  <si>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</si>
  <si>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</si>
  <si>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</si>
  <si>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</si>
  <si>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</si>
  <si>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</si>
  <si>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</si>
  <si>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</si>
  <si>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</si>
  <si>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</si>
  <si>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</si>
  <si>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</si>
  <si>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</si>
  <si>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</si>
  <si>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</si>
  <si>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</si>
  <si>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</si>
  <si>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</si>
  <si>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</si>
  <si>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</si>
  <si>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</si>
  <si>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</si>
  <si>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</si>
  <si>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</si>
  <si>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</si>
  <si>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</si>
  <si>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</si>
  <si>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</si>
  <si>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</si>
  <si>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</si>
  <si>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</si>
  <si>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</si>
  <si>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</si>
  <si>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</si>
  <si>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</si>
  <si>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</si>
  <si>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</si>
  <si>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</si>
  <si>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</si>
  <si>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</si>
  <si>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</si>
  <si>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</si>
  <si>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</si>
  <si>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</si>
  <si>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</si>
  <si>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</si>
  <si>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</si>
  <si>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</si>
  <si>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</si>
  <si>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</si>
  <si>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</si>
  <si>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</si>
  <si>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</si>
  <si>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</si>
  <si>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</si>
  <si>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</si>
  <si>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</si>
  <si>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</si>
  <si>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</si>
  <si>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</si>
  <si>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</si>
  <si>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</si>
  <si>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</si>
  <si>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</si>
  <si>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</si>
  <si>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</si>
  <si>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</si>
  <si>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</si>
  <si>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</si>
  <si>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</si>
  <si>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</si>
  <si>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</si>
  <si>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</si>
  <si>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</si>
  <si>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</si>
  <si>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</si>
  <si>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</si>
  <si>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</si>
  <si>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</si>
  <si>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</si>
  <si>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</si>
  <si>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</si>
  <si>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</si>
  <si>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</si>
  <si>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</si>
  <si>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</si>
  <si>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</si>
  <si>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</si>
  <si>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</si>
  <si>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</si>
  <si>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</si>
  <si>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</si>
  <si>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</si>
  <si>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</si>
  <si>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</si>
  <si>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</si>
  <si>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</si>
  <si>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</si>
  <si>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</si>
  <si>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</si>
  <si>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</si>
  <si>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</si>
  <si>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</si>
  <si>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</si>
  <si>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</si>
  <si>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</si>
  <si>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</si>
  <si>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</si>
  <si>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</si>
  <si>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</si>
  <si>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</si>
  <si>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</si>
  <si>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</si>
  <si>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</si>
  <si>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</si>
  <si>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</si>
  <si>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</si>
  <si>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</si>
  <si>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</si>
  <si>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</si>
  <si>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</si>
  <si>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</si>
  <si>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</si>
  <si>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</si>
  <si>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</si>
  <si>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</si>
  <si>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</si>
  <si>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</si>
  <si>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</si>
  <si>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</si>
  <si>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</si>
  <si>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</si>
  <si>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</si>
  <si>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</si>
  <si>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</si>
  <si>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</si>
  <si>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</si>
  <si>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</si>
  <si>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</si>
  <si>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</si>
  <si>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</si>
  <si>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</si>
  <si>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</si>
  <si>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</si>
  <si>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</si>
  <si>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</si>
  <si>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</si>
  <si>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</si>
  <si>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</si>
  <si>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</si>
  <si>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</si>
  <si>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</si>
  <si>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</si>
  <si>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</si>
  <si>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</si>
  <si>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</si>
  <si>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</si>
  <si>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</si>
  <si>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</si>
  <si>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</si>
  <si>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</si>
  <si>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</si>
  <si>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</si>
  <si>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</si>
  <si>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</si>
  <si>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</si>
  <si>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</si>
  <si>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</si>
  <si>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</si>
  <si>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</si>
  <si>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</si>
  <si>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</si>
  <si>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</si>
  <si>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</si>
  <si>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</si>
  <si>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</si>
  <si>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</si>
  <si>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</si>
  <si>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</si>
  <si>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</si>
  <si>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</si>
  <si>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</si>
  <si>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</si>
  <si>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</si>
  <si>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</si>
  <si>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</si>
  <si>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</si>
  <si>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</si>
  <si>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</si>
  <si>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</si>
  <si>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</si>
  <si>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</si>
  <si>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</si>
  <si>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</si>
  <si>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</si>
  <si>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</si>
  <si>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</si>
  <si>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</si>
  <si>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</si>
  <si>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</si>
  <si>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</si>
  <si>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</si>
  <si>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</si>
  <si>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</si>
  <si>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</si>
  <si>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</si>
  <si>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</si>
  <si>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</si>
  <si>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</si>
  <si>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</si>
  <si>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</si>
  <si>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</si>
  <si>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</si>
  <si>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</si>
  <si>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</si>
  <si>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</si>
  <si>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</si>
  <si>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</si>
  <si>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</si>
  <si>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</si>
  <si>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</si>
  <si>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</si>
  <si>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</si>
  <si>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</si>
  <si>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</si>
  <si>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</si>
  <si>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</si>
  <si>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</si>
  <si>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</si>
  <si>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</si>
  <si>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</si>
  <si>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</si>
  <si>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</si>
  <si>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</si>
  <si>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</si>
  <si>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</si>
  <si>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</si>
  <si>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</si>
  <si>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</si>
  <si>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</si>
  <si>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</si>
  <si>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</si>
  <si>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</si>
  <si>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</si>
  <si>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</si>
  <si>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</si>
  <si>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</si>
  <si>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</si>
  <si>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</si>
  <si>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</si>
  <si>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</si>
  <si>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</si>
  <si>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</si>
  <si>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</si>
  <si>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</si>
  <si>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</si>
  <si>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</si>
  <si>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</si>
  <si>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</si>
  <si>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</si>
  <si>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</si>
  <si>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</si>
  <si>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</si>
  <si>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</si>
  <si>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</si>
  <si>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</si>
  <si>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</si>
  <si>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</si>
  <si>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</si>
  <si>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</si>
  <si>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</si>
  <si>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</si>
  <si>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</si>
  <si>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</si>
  <si>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</si>
  <si>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</si>
  <si>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</si>
  <si>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</si>
  <si>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</si>
  <si>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</si>
  <si>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</si>
  <si>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</si>
  <si>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</si>
  <si>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</si>
  <si>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</si>
  <si>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</si>
  <si>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</si>
  <si>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</si>
  <si>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</si>
  <si>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</si>
  <si>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</si>
  <si>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</si>
  <si>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</si>
  <si>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</si>
  <si>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</si>
  <si>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</si>
  <si>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</si>
  <si>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</si>
  <si>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</si>
  <si>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</si>
  <si>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</si>
  <si>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</si>
  <si>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</si>
  <si>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</si>
  <si>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</si>
  <si>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</si>
  <si>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</si>
  <si>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</si>
  <si>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</si>
  <si>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</si>
  <si>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</si>
  <si>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</si>
  <si>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</si>
  <si>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</si>
  <si>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</si>
  <si>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</si>
  <si>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</si>
  <si>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</si>
  <si>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</si>
  <si>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</si>
  <si>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</si>
  <si>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</si>
  <si>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</si>
  <si>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</si>
  <si>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</si>
  <si>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</si>
  <si>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</si>
  <si>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</si>
  <si>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</si>
  <si>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</si>
  <si>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</si>
  <si>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</si>
  <si>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</si>
  <si>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</si>
  <si>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</si>
  <si>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</si>
  <si>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</si>
  <si>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</si>
  <si>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</si>
  <si>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</si>
  <si>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</si>
  <si>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</si>
  <si>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</si>
  <si>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</si>
  <si>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</si>
  <si>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</si>
  <si>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</si>
  <si>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</si>
  <si>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</si>
  <si>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</si>
  <si>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</si>
  <si>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</si>
  <si>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</si>
  <si>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</si>
  <si>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</si>
  <si>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</si>
  <si>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</si>
  <si>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</si>
  <si>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</si>
  <si>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</si>
  <si>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</si>
  <si>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</si>
  <si>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</si>
  <si>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</si>
  <si>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</si>
  <si>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</si>
  <si>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</si>
  <si>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</si>
  <si>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</si>
  <si>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</si>
  <si>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</si>
  <si>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</si>
  <si>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</si>
  <si>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</si>
  <si>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</si>
  <si>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</si>
  <si>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</si>
  <si>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</si>
  <si>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</si>
  <si>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</si>
  <si>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</si>
  <si>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</si>
  <si>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</si>
  <si>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</si>
  <si>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</si>
  <si>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</si>
  <si>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</si>
  <si>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</si>
  <si>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</si>
  <si>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</si>
  <si>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</si>
  <si>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</si>
  <si>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</si>
  <si>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</si>
  <si>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</si>
  <si>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</si>
  <si>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</si>
  <si>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</si>
  <si>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</si>
  <si>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</si>
  <si>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</si>
  <si>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</si>
  <si>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</si>
  <si>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</si>
  <si>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</si>
  <si>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</si>
  <si>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</si>
  <si>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</si>
  <si>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</si>
  <si>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</si>
  <si>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</si>
  <si>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</si>
  <si>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</si>
  <si>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</si>
  <si>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</si>
  <si>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</si>
  <si>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</si>
  <si>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</si>
  <si>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</si>
  <si>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</si>
  <si>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</si>
  <si>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</si>
  <si>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</si>
  <si>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</si>
  <si>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</si>
  <si>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</si>
  <si>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</si>
  <si>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</si>
  <si>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</si>
  <si>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</si>
  <si>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</si>
  <si>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</si>
  <si>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</si>
  <si>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</si>
  <si>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</si>
  <si>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</si>
  <si>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</si>
  <si>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</si>
  <si>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</si>
  <si>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</si>
  <si>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</si>
  <si>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</si>
  <si>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</si>
  <si>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</si>
  <si>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</si>
  <si>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</si>
  <si>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</si>
  <si>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</si>
  <si>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</si>
  <si>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</si>
  <si>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</si>
  <si>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</si>
  <si>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</si>
  <si>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</si>
  <si>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</si>
  <si>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</si>
  <si>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</si>
  <si>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</si>
  <si>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</si>
  <si>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</si>
  <si>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</si>
  <si>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</si>
  <si>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</si>
  <si>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</si>
  <si>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</si>
  <si>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</si>
  <si>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</si>
  <si>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</si>
  <si>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</si>
  <si>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</si>
  <si>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</si>
  <si>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</si>
  <si>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</si>
  <si>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</si>
  <si>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</si>
  <si>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</si>
  <si>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</si>
  <si>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</si>
  <si>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</si>
  <si>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</si>
  <si>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</si>
  <si>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</si>
  <si>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</si>
  <si>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</si>
  <si>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</si>
  <si>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</si>
  <si>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</si>
  <si>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</si>
  <si>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</si>
  <si>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</si>
  <si>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</si>
  <si>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</si>
  <si>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</si>
  <si>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</si>
  <si>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</si>
  <si>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</si>
  <si>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</si>
  <si>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</si>
  <si>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</si>
  <si>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</si>
  <si>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</si>
  <si>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</si>
  <si>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</si>
  <si>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</si>
  <si>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</si>
  <si>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</si>
  <si>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</si>
  <si>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</si>
  <si>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</si>
  <si>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</si>
  <si>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</si>
  <si>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</si>
  <si>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</si>
  <si>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</si>
  <si>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</si>
  <si>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</si>
  <si>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</si>
  <si>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</si>
  <si>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</si>
  <si>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</si>
  <si>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</si>
  <si>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</si>
  <si>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</si>
  <si>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</si>
  <si>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</si>
  <si>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</si>
  <si>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</si>
  <si>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</si>
  <si>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</si>
  <si>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</si>
  <si>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</si>
  <si>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</si>
  <si>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</si>
  <si>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</si>
  <si>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</si>
  <si>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</si>
  <si>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</si>
  <si>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</si>
  <si>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</si>
  <si>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</si>
  <si>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</si>
  <si>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</si>
  <si>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</si>
  <si>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</si>
  <si>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</si>
  <si>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</si>
  <si>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</si>
  <si>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</si>
  <si>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</si>
  <si>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</si>
  <si>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</si>
  <si>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</si>
  <si>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</si>
  <si>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</si>
  <si>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</si>
  <si>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</si>
  <si>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</si>
  <si>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</si>
  <si>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</si>
  <si>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</si>
  <si>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</si>
  <si>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</si>
  <si>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</si>
  <si>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</si>
  <si>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</si>
  <si>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</si>
  <si>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</si>
  <si>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</si>
  <si>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</si>
  <si>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</si>
  <si>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</si>
  <si>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</si>
  <si>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</si>
  <si>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</si>
  <si>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</si>
  <si>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</si>
  <si>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</si>
  <si>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</si>
  <si>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</si>
  <si>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</si>
  <si>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</si>
  <si>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</si>
  <si>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</si>
  <si>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</si>
  <si>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</si>
  <si>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</si>
  <si>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</si>
  <si>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</si>
  <si>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</si>
  <si>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</si>
  <si>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</si>
  <si>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</si>
  <si>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</si>
  <si>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</si>
  <si>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</si>
  <si>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</si>
  <si>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</si>
  <si>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</si>
  <si>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</si>
  <si>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</si>
  <si>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</si>
  <si>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</si>
  <si>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</si>
  <si>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</si>
  <si>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</si>
  <si>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</si>
  <si>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</si>
  <si>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</si>
  <si>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</si>
  <si>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</si>
  <si>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</si>
  <si>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</si>
  <si>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</si>
  <si>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</si>
  <si>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</si>
  <si>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</si>
  <si>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</si>
  <si>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</si>
  <si>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</si>
  <si>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</si>
  <si>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</si>
  <si>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</si>
  <si>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</si>
  <si>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</si>
  <si>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</si>
  <si>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</si>
  <si>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</si>
  <si>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</si>
  <si>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</si>
  <si>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</si>
  <si>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</si>
  <si>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</si>
  <si>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</si>
  <si>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</si>
  <si>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</si>
  <si>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</si>
  <si>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</si>
  <si>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</si>
  <si>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</si>
  <si>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</si>
  <si>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</si>
  <si>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</si>
  <si>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</si>
  <si>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</si>
  <si>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</si>
  <si>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</si>
  <si>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</si>
  <si>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</si>
  <si>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</si>
  <si>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</si>
  <si>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</si>
  <si>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</si>
  <si>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</si>
  <si>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</si>
  <si>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</si>
  <si>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</si>
  <si>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</si>
  <si>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</si>
  <si>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</si>
  <si>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</si>
  <si>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</si>
  <si>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</si>
  <si>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</si>
  <si>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</si>
  <si>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</si>
  <si>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</si>
  <si>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</si>
  <si>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</si>
  <si>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</si>
  <si>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</si>
  <si>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</si>
  <si>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</si>
  <si>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</si>
  <si>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</si>
  <si>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</si>
  <si>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</si>
  <si>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</si>
  <si>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</si>
  <si>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</si>
  <si>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</si>
  <si>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</si>
  <si>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</si>
  <si>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</si>
  <si>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</si>
  <si>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</si>
  <si>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</si>
  <si>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</si>
  <si>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</si>
  <si>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</si>
  <si>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</si>
  <si>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</si>
  <si>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</si>
  <si>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</si>
  <si>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</si>
  <si>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</si>
  <si>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</si>
  <si>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</si>
  <si>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</si>
  <si>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</si>
  <si>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</si>
  <si>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</si>
  <si>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</si>
  <si>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</si>
  <si>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</si>
  <si>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</si>
  <si>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</si>
  <si>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</si>
  <si>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</si>
  <si>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</si>
  <si>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</si>
  <si>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</si>
  <si>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</si>
  <si>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</si>
  <si>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</si>
  <si>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</si>
  <si>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</si>
  <si>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</si>
  <si>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</si>
  <si>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</si>
  <si>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</si>
  <si>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</si>
  <si>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</si>
  <si>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</si>
  <si>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</si>
  <si>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</si>
  <si>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</si>
  <si>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</si>
  <si>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</si>
  <si>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</si>
  <si>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</si>
  <si>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</si>
  <si>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</si>
  <si>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</si>
  <si>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</si>
  <si>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</si>
  <si>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</si>
  <si>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</si>
  <si>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</si>
  <si>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</si>
  <si>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</si>
  <si>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</si>
  <si>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</si>
  <si>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</si>
  <si>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</si>
  <si>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</si>
  <si>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</si>
  <si>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</si>
  <si>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</si>
  <si>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</si>
  <si>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</si>
  <si>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</si>
  <si>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</si>
  <si>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</si>
  <si>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</si>
  <si>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</si>
  <si>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</si>
  <si>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</si>
  <si>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</si>
  <si>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</si>
  <si>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</si>
  <si>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</si>
  <si>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</si>
  <si>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</si>
  <si>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</si>
  <si>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</si>
  <si>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</si>
  <si>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</si>
  <si>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</si>
  <si>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</si>
  <si>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</si>
  <si>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</si>
  <si>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</si>
  <si>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</si>
  <si>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</si>
  <si>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</si>
  <si>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</si>
  <si>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</si>
  <si>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</si>
  <si>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</si>
  <si>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</si>
  <si>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</si>
  <si>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</si>
  <si>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</si>
  <si>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</si>
  <si>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</si>
  <si>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</si>
  <si>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</si>
  <si>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</si>
  <si>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</si>
  <si>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</si>
  <si>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</si>
  <si>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</si>
  <si>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</si>
  <si>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</si>
  <si>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</si>
  <si>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</si>
  <si>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</si>
  <si>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</si>
  <si>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</si>
  <si>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</si>
  <si>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</si>
  <si>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</si>
  <si>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</si>
  <si>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</si>
  <si>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</si>
  <si>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</si>
  <si>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</si>
  <si>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</si>
  <si>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</si>
  <si>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</si>
  <si>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</si>
  <si>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</si>
  <si>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</si>
  <si>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</si>
  <si>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</si>
  <si>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</si>
  <si>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</si>
  <si>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</si>
  <si>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</si>
  <si>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</si>
  <si>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</si>
  <si>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</si>
  <si>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</si>
  <si>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</si>
  <si>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</si>
  <si>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</si>
  <si>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</si>
  <si>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</si>
  <si>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</si>
  <si>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</si>
  <si>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</si>
  <si>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</si>
  <si>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</si>
  <si>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</si>
  <si>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</si>
  <si>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</si>
  <si>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</si>
  <si>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</si>
  <si>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</si>
  <si>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</si>
  <si>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</si>
  <si>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</si>
  <si>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</si>
  <si>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</si>
  <si>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</si>
  <si>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</si>
  <si>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</si>
  <si>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</si>
  <si>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</si>
  <si>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</si>
  <si>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</si>
  <si>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</si>
  <si>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</si>
  <si>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</si>
  <si>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</si>
  <si>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</si>
  <si>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</si>
  <si>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</si>
  <si>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</si>
  <si>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</si>
  <si>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</si>
  <si>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</si>
  <si>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</si>
  <si>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</si>
  <si>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</si>
  <si>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</si>
  <si>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</si>
  <si>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</si>
  <si>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</si>
  <si>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</si>
  <si>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</si>
  <si>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</si>
  <si>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</si>
  <si>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</si>
  <si>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</si>
  <si>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</si>
  <si>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</si>
  <si>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</si>
  <si>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</si>
  <si>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</si>
  <si>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</si>
  <si>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</si>
  <si>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</si>
  <si>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</si>
  <si>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</si>
  <si>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</si>
  <si>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</si>
  <si>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</si>
  <si>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</si>
  <si>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</si>
  <si>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</si>
  <si>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</si>
  <si>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</si>
  <si>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</si>
  <si>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</si>
  <si>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</si>
  <si>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</si>
  <si>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</si>
  <si>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</si>
  <si>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</si>
  <si>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</si>
  <si>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</si>
  <si>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</si>
  <si>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</si>
  <si>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</si>
  <si>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</si>
  <si>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</si>
  <si>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</si>
  <si>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</si>
  <si>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</si>
  <si>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</si>
  <si>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</si>
  <si>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</si>
  <si>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</si>
  <si>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</si>
  <si>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</si>
  <si>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</si>
  <si>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</si>
  <si>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</si>
  <si>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</si>
  <si>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</si>
  <si>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</si>
  <si>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</si>
  <si>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</si>
  <si>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</si>
  <si>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</si>
  <si>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</si>
  <si>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</si>
  <si>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</si>
  <si>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</si>
  <si>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</si>
  <si>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</si>
  <si>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</si>
  <si>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</si>
  <si>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</si>
  <si>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</si>
  <si>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</si>
  <si>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</si>
  <si>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</si>
  <si>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</si>
  <si>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</si>
  <si>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</si>
  <si>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</si>
  <si>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</si>
  <si>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</si>
  <si>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</si>
  <si>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</si>
  <si>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</si>
  <si>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</si>
  <si>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</si>
  <si>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</si>
  <si>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</si>
  <si>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</si>
  <si>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</si>
  <si>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</si>
  <si>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</si>
  <si>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</si>
  <si>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</si>
  <si>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</si>
  <si>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</si>
  <si>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</si>
  <si>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</si>
  <si>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</si>
  <si>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</si>
  <si>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</si>
  <si>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</si>
  <si>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</si>
  <si>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</si>
  <si>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</si>
  <si>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</si>
  <si>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</si>
  <si>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</si>
  <si>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</si>
  <si>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</si>
  <si>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</si>
  <si>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</si>
  <si>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</si>
  <si>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</si>
  <si>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</si>
  <si>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</si>
  <si>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</si>
  <si>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</si>
  <si>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</si>
  <si>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</si>
  <si>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</si>
  <si>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</si>
  <si>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</si>
  <si>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</si>
  <si>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</si>
  <si>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</si>
  <si>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</si>
  <si>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</si>
  <si>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</si>
  <si>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</si>
  <si>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</si>
  <si>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</si>
  <si>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</si>
  <si>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</si>
  <si>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</si>
  <si>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</si>
  <si>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</si>
  <si>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</si>
  <si>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</si>
  <si>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</si>
  <si>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</si>
  <si>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</si>
  <si>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</si>
  <si>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</si>
  <si>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</si>
  <si>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</si>
  <si>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</si>
  <si>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</si>
  <si>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</si>
  <si>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</si>
  <si>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</si>
  <si>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</si>
  <si>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</si>
  <si>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</si>
  <si>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</si>
  <si>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</si>
  <si>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</si>
  <si>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</si>
  <si>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</si>
  <si>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</si>
  <si>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</si>
  <si>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</si>
  <si>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</si>
  <si>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</si>
  <si>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</si>
  <si>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</si>
  <si>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</si>
  <si>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</si>
  <si>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</si>
  <si>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</si>
  <si>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</si>
  <si>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</si>
  <si>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</si>
  <si>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</si>
  <si>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</si>
  <si>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</si>
  <si>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</si>
  <si>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</si>
  <si>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</si>
  <si>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</si>
  <si>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</si>
  <si>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</si>
  <si>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</si>
  <si>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</si>
  <si>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</si>
  <si>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</si>
  <si>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</si>
  <si>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</si>
  <si>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</si>
  <si>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</si>
  <si>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</si>
  <si>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</si>
  <si>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</si>
  <si>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</si>
  <si>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</si>
  <si>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</si>
  <si>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</si>
  <si>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</si>
  <si>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</si>
  <si>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</si>
  <si>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</si>
  <si>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</si>
  <si>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</si>
  <si>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</si>
  <si>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</si>
  <si>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</si>
  <si>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</si>
  <si>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</si>
  <si>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</si>
  <si>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</si>
  <si>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</si>
  <si>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</si>
  <si>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</si>
  <si>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</si>
  <si>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</si>
  <si>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</si>
  <si>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</si>
  <si>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</si>
  <si>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</si>
  <si>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</si>
  <si>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</si>
  <si>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</si>
  <si>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</si>
  <si>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</si>
  <si>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</si>
  <si>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</si>
  <si>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</si>
  <si>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</si>
  <si>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</si>
  <si>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</si>
  <si>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</si>
  <si>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</si>
  <si>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</si>
  <si>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</si>
  <si>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</si>
  <si>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</si>
  <si>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</si>
  <si>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</si>
  <si>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</si>
  <si>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</si>
  <si>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</si>
  <si>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</si>
  <si>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</si>
  <si>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</si>
  <si>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</si>
  <si>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</si>
  <si>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</si>
  <si>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</si>
  <si>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</si>
  <si>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</si>
  <si>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</si>
  <si>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</si>
  <si>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</si>
  <si>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</si>
  <si>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</si>
  <si>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</si>
  <si>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</si>
  <si>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</si>
  <si>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</si>
  <si>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</si>
  <si>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</si>
  <si>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</si>
  <si>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</si>
  <si>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</si>
  <si>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</si>
  <si>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</si>
  <si>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</si>
  <si>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</si>
  <si>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</si>
  <si>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</si>
  <si>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</si>
  <si>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</si>
  <si>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</si>
  <si>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</si>
  <si>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</si>
  <si>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</si>
  <si>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</si>
  <si>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</si>
  <si>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</si>
  <si>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</si>
  <si>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</si>
  <si>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</si>
  <si>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</si>
  <si>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</si>
  <si>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</si>
  <si>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</si>
  <si>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</si>
  <si>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</si>
  <si>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</si>
  <si>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</si>
  <si>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</si>
  <si>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</si>
  <si>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</si>
  <si>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</si>
  <si>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</si>
  <si>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</si>
  <si>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</si>
  <si>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</si>
  <si>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</si>
  <si>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</si>
  <si>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</si>
  <si>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</si>
  <si>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</si>
  <si>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</si>
  <si>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</si>
  <si>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</si>
  <si>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</si>
  <si>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</si>
  <si>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</si>
  <si>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</si>
  <si>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</si>
  <si>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</si>
  <si>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</si>
  <si>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</si>
  <si>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</si>
  <si>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</si>
  <si>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</si>
  <si>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</si>
  <si>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</si>
  <si>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</si>
  <si>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</si>
  <si>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</si>
  <si>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</si>
  <si>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</si>
  <si>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</si>
  <si>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</si>
  <si>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</si>
  <si>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</si>
  <si>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</si>
  <si>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</si>
  <si>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</si>
  <si>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</si>
  <si>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</si>
  <si>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</si>
  <si>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</si>
  <si>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</si>
  <si>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</si>
  <si>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</si>
  <si>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</si>
  <si>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</si>
  <si>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</si>
  <si>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</si>
  <si>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</si>
  <si>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</si>
  <si>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</si>
  <si>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</si>
  <si>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</si>
  <si>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</si>
  <si>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</si>
  <si>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</si>
  <si>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</si>
  <si>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</si>
  <si>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</si>
  <si>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</si>
  <si>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</si>
  <si>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</si>
  <si>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</si>
  <si>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</si>
  <si>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</si>
  <si>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</si>
  <si>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</si>
  <si>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</si>
  <si>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</si>
  <si>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</si>
  <si>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</si>
  <si>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</si>
  <si>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</si>
  <si>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</si>
  <si>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</si>
  <si>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</si>
  <si>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</si>
  <si>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</si>
  <si>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</si>
  <si>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</si>
  <si>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</si>
  <si>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</si>
  <si>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</si>
  <si>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</si>
  <si>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</si>
  <si>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</si>
  <si>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</si>
  <si>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</si>
  <si>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</si>
  <si>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</si>
  <si>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</si>
  <si>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</si>
  <si>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</si>
  <si>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</si>
  <si>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</si>
  <si>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</si>
  <si>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</si>
  <si>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</si>
  <si>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</si>
  <si>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</si>
  <si>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</si>
  <si>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</si>
  <si>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</si>
  <si>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</si>
  <si>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</si>
  <si>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</si>
  <si>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</si>
  <si>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</si>
  <si>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</si>
  <si>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</si>
  <si>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</si>
  <si>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</si>
  <si>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</si>
  <si>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</si>
  <si>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</si>
  <si>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</si>
  <si>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</si>
  <si>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</si>
  <si>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</si>
  <si>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</si>
  <si>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</si>
  <si>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</si>
  <si>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</si>
  <si>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</si>
  <si>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</si>
  <si>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</si>
  <si>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</si>
  <si>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</si>
  <si>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</si>
  <si>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</si>
  <si>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</si>
  <si>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</si>
  <si>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</si>
  <si>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</si>
  <si>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</si>
  <si>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</si>
  <si>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</si>
  <si>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</si>
  <si>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</si>
  <si>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</si>
  <si>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</si>
  <si>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</si>
  <si>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</si>
  <si>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</si>
  <si>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</si>
  <si>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</si>
  <si>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</si>
  <si>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</si>
  <si>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</si>
  <si>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</si>
  <si>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</si>
  <si>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</si>
  <si>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</si>
  <si>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</si>
  <si>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</si>
  <si>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</si>
  <si>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</si>
  <si>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</si>
  <si>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</si>
  <si>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</si>
  <si>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</si>
  <si>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</si>
  <si>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</si>
  <si>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</si>
  <si>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</si>
  <si>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</si>
  <si>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</si>
  <si>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</si>
  <si>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</si>
  <si>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</si>
  <si>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</si>
  <si>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</si>
  <si>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</si>
  <si>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</si>
  <si>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</si>
  <si>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</si>
  <si>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</si>
  <si>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</si>
  <si>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</si>
  <si>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</si>
  <si>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</si>
  <si>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</si>
  <si>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</si>
  <si>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</si>
  <si>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</si>
  <si>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</si>
  <si>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</si>
  <si>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</si>
  <si>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</si>
  <si>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</si>
  <si>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</si>
  <si>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</si>
  <si>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</si>
  <si>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</si>
  <si>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</si>
  <si>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</si>
  <si>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</si>
  <si>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</si>
  <si>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</si>
  <si>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</si>
  <si>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</si>
  <si>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</si>
  <si>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</si>
  <si>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</si>
  <si>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</si>
  <si>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</si>
  <si>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</si>
  <si>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</si>
  <si>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</si>
  <si>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</si>
  <si>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</si>
  <si>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</si>
  <si>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</si>
  <si>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</si>
  <si>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</si>
  <si>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</si>
  <si>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</si>
  <si>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</si>
  <si>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</si>
  <si>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</si>
  <si>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</si>
  <si>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</si>
  <si>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</si>
  <si>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</si>
  <si>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</si>
  <si>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</si>
  <si>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</si>
  <si>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</si>
  <si>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</si>
  <si>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</si>
  <si>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</si>
  <si>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</si>
  <si>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</si>
  <si>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</si>
  <si>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</si>
  <si>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</si>
  <si>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</si>
  <si>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</si>
  <si>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</si>
  <si>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</si>
  <si>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</si>
  <si>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</si>
  <si>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</si>
  <si>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</si>
  <si>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</si>
  <si>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</si>
  <si>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</si>
  <si>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</si>
  <si>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</si>
  <si>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</si>
  <si>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</si>
  <si>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</si>
  <si>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</si>
  <si>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</si>
  <si>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</si>
  <si>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</si>
  <si>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</si>
  <si>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</si>
  <si>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</si>
  <si>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</si>
  <si>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</si>
  <si>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</si>
  <si>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</si>
  <si>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</si>
  <si>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</si>
  <si>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</si>
  <si>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</si>
  <si>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</si>
  <si>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</si>
  <si>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</si>
  <si>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</si>
  <si>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</si>
  <si>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</si>
  <si>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</si>
  <si>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</si>
  <si>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</si>
  <si>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</si>
  <si>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</si>
  <si>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</si>
  <si>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</si>
  <si>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</si>
  <si>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</si>
  <si>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</si>
  <si>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</si>
  <si>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</si>
  <si>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</si>
  <si>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</si>
  <si>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</si>
  <si>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</si>
  <si>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</si>
  <si>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</si>
  <si>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</si>
  <si>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</si>
  <si>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</si>
  <si>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</si>
  <si>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</si>
  <si>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</si>
  <si>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</si>
  <si>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</si>
  <si>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</si>
  <si>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</si>
  <si>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</si>
  <si>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</si>
  <si>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</si>
  <si>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</si>
  <si>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</si>
  <si>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</si>
  <si>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</si>
  <si>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</si>
  <si>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</si>
  <si>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</si>
  <si>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</si>
  <si>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</si>
  <si>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</si>
  <si>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</si>
  <si>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</si>
  <si>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</si>
  <si>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</si>
  <si>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</si>
  <si>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</si>
  <si>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</si>
  <si>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</si>
  <si>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</si>
  <si>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</si>
  <si>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</si>
  <si>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</si>
  <si>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</si>
  <si>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</si>
  <si>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</si>
  <si>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</si>
  <si>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</si>
  <si>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</si>
  <si>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</si>
  <si>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</si>
  <si>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</si>
  <si>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</si>
  <si>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</si>
  <si>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</si>
  <si>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</si>
  <si>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</si>
  <si>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</si>
  <si>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</si>
  <si>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</si>
  <si>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</si>
  <si>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</si>
  <si>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</si>
  <si>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</si>
  <si>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</si>
  <si>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</si>
  <si>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</si>
  <si>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</si>
  <si>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</si>
  <si>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</si>
  <si>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</si>
  <si>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</si>
  <si>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</si>
  <si>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</si>
  <si>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</si>
  <si>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</si>
  <si>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</si>
  <si>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</si>
  <si>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</si>
  <si>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</si>
  <si>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</si>
  <si>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</si>
  <si>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</si>
  <si>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</si>
  <si>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</si>
  <si>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</si>
  <si>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</si>
  <si>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</si>
  <si>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</si>
  <si>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</si>
  <si>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</si>
  <si>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</si>
  <si>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</si>
  <si>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</si>
  <si>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</si>
  <si>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</si>
  <si>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</si>
  <si>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</si>
  <si>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</si>
  <si>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</si>
  <si>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</si>
  <si>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</si>
  <si>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</si>
  <si>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</si>
  <si>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</si>
  <si>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</si>
  <si>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</si>
  <si>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</si>
  <si>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</si>
  <si>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</si>
  <si>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</si>
  <si>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</si>
  <si>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</si>
  <si>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</si>
  <si>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</si>
  <si>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</si>
  <si>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</si>
  <si>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</si>
  <si>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</si>
  <si>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</si>
  <si>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</si>
  <si>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</si>
  <si>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</si>
  <si>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</si>
  <si>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</si>
  <si>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</si>
  <si>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</si>
  <si>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</si>
  <si>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</si>
  <si>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</si>
  <si>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</si>
  <si>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</si>
  <si>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</si>
  <si>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</si>
  <si>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</si>
  <si>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</si>
  <si>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</si>
  <si>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</si>
  <si>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</si>
  <si>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</si>
  <si>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</si>
  <si>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</si>
  <si>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</si>
  <si>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</si>
  <si>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</si>
  <si>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</si>
  <si>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</si>
  <si>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</si>
  <si>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</si>
  <si>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</si>
  <si>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</si>
  <si>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</si>
  <si>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</si>
  <si>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</si>
  <si>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</si>
  <si>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</si>
  <si>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</si>
  <si>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</si>
  <si>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</si>
  <si>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</si>
  <si>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</si>
  <si>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</si>
  <si>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</si>
  <si>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</si>
  <si>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</si>
  <si>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</si>
  <si>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</si>
  <si>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</si>
  <si>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</si>
  <si>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</si>
  <si>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</si>
  <si>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</si>
  <si>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</si>
  <si>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</si>
  <si>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</si>
  <si>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</si>
  <si>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</si>
  <si>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</si>
  <si>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</si>
  <si>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</si>
  <si>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</si>
  <si>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</si>
  <si>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</si>
  <si>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</si>
  <si>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</si>
  <si>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</si>
  <si>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</si>
  <si>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</si>
  <si>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</si>
  <si>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</si>
  <si>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</si>
  <si>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</si>
  <si>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</si>
  <si>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</si>
  <si>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</si>
  <si>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</si>
  <si>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</si>
  <si>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</si>
  <si>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</si>
  <si>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</si>
  <si>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</si>
  <si>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</si>
  <si>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</si>
  <si>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</si>
  <si>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</si>
  <si>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</si>
  <si>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</si>
  <si>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</si>
  <si>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</si>
  <si>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</si>
  <si>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</si>
  <si>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</si>
  <si>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</si>
  <si>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</si>
  <si>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</si>
  <si>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</si>
  <si>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</si>
  <si>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</si>
  <si>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</si>
  <si>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</si>
  <si>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</si>
  <si>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</si>
  <si>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</si>
  <si>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</si>
  <si>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</si>
  <si>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</si>
  <si>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</si>
  <si>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</si>
  <si>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</si>
  <si>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</si>
  <si>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</si>
  <si>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</si>
  <si>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</si>
  <si>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</si>
  <si>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</si>
  <si>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</si>
  <si>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</si>
  <si>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</si>
  <si>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</si>
  <si>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</si>
  <si>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</si>
  <si>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</si>
  <si>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</si>
  <si>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</si>
  <si>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</si>
  <si>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</si>
  <si>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</si>
  <si>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</si>
  <si>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</si>
  <si>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</si>
  <si>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</si>
  <si>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</si>
  <si>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</si>
  <si>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</si>
  <si>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</si>
  <si>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</si>
  <si>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</si>
  <si>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</si>
  <si>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</si>
  <si>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</si>
  <si>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</si>
  <si>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</si>
  <si>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</si>
  <si>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</si>
  <si>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</si>
  <si>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</si>
  <si>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</si>
  <si>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</si>
  <si>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</si>
  <si>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</si>
  <si>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</si>
  <si>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</si>
  <si>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</si>
  <si>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</si>
  <si>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</si>
  <si>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</si>
  <si>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</si>
  <si>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</si>
  <si>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</si>
  <si>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</si>
  <si>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</si>
  <si>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</si>
  <si>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</si>
  <si>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</si>
  <si>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</si>
  <si>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</si>
  <si>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</si>
  <si>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</si>
  <si>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</si>
  <si>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</si>
  <si>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</si>
  <si>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</si>
  <si>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</si>
  <si>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</si>
  <si>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</si>
  <si>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</si>
  <si>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</si>
  <si>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</si>
  <si>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</si>
  <si>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</si>
  <si>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</si>
  <si>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</si>
  <si>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</si>
  <si>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</si>
  <si>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</si>
  <si>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</si>
  <si>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</si>
  <si>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</si>
  <si>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</si>
  <si>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</si>
  <si>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</si>
  <si>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</si>
  <si>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</si>
  <si>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</si>
  <si>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</si>
  <si>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</si>
  <si>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</si>
  <si>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</si>
  <si>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</si>
  <si>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</si>
  <si>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</si>
  <si>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</si>
  <si>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</si>
  <si>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</si>
  <si>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</si>
  <si>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</si>
  <si>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</si>
  <si>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</si>
  <si>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</si>
  <si>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</si>
  <si>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</si>
  <si>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</si>
  <si>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</si>
  <si>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</si>
  <si>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</si>
  <si>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</si>
  <si>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</si>
  <si>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</si>
  <si>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</si>
  <si>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</si>
  <si>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</si>
  <si>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</si>
  <si>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</si>
  <si>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</si>
  <si>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</si>
  <si>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</si>
  <si>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</si>
  <si>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</si>
  <si>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</si>
  <si>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</si>
  <si>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</si>
  <si>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</si>
  <si>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</si>
  <si>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</si>
  <si>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</si>
  <si>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</si>
  <si>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</si>
  <si>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</si>
  <si>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</si>
  <si>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</si>
  <si>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</si>
  <si>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</si>
  <si>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</si>
  <si>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</si>
  <si>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</si>
  <si>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</si>
  <si>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</si>
  <si>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</si>
  <si>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</si>
  <si>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</si>
  <si>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</si>
  <si>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</si>
  <si>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</si>
  <si>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</si>
  <si>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</si>
  <si>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</si>
  <si>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</si>
  <si>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</si>
  <si>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</si>
  <si>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</si>
  <si>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</si>
  <si>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</si>
  <si>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</si>
  <si>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</si>
  <si>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</si>
  <si>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</si>
  <si>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</si>
  <si>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</si>
  <si>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</si>
  <si>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</si>
  <si>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</si>
  <si>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</si>
  <si>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</si>
  <si>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</si>
  <si>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</si>
  <si>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</si>
  <si>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</si>
  <si>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</si>
  <si>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</si>
  <si>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</si>
  <si>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</si>
  <si>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</si>
  <si>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</si>
  <si>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</si>
  <si>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</si>
  <si>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</si>
  <si>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</si>
  <si>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</si>
  <si>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</si>
  <si>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</si>
  <si>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</si>
  <si>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</si>
  <si>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</si>
  <si>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</si>
  <si>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</si>
  <si>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</si>
  <si>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</si>
  <si>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</si>
  <si>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</si>
  <si>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</si>
  <si>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</si>
  <si>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</si>
  <si>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</si>
  <si>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</si>
  <si>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</si>
  <si>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</si>
  <si>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</si>
  <si>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</si>
  <si>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</si>
  <si>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</si>
  <si>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</si>
  <si>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</si>
  <si>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</si>
  <si>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</si>
  <si>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</si>
  <si>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</si>
  <si>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</si>
  <si>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</si>
  <si>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</si>
  <si>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</si>
  <si>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</si>
  <si>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</si>
  <si>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</si>
  <si>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</si>
  <si>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</si>
  <si>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</si>
  <si>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</si>
  <si>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</si>
  <si>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</si>
  <si>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</si>
  <si>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</si>
  <si>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</si>
  <si>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</si>
  <si>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</si>
  <si>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</si>
  <si>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</si>
  <si>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</si>
  <si>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</si>
  <si>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</si>
  <si>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</si>
  <si>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</si>
  <si>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</si>
  <si>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</si>
  <si>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</si>
  <si>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</si>
  <si>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</si>
  <si>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</si>
  <si>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</si>
  <si>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</si>
  <si>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</si>
  <si>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</si>
  <si>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</si>
  <si>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</si>
  <si>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</si>
  <si>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</si>
  <si>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</si>
  <si>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</si>
  <si>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</si>
  <si>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</si>
  <si>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</si>
  <si>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</si>
  <si>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</si>
  <si>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</si>
  <si>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</si>
  <si>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</si>
  <si>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</si>
  <si>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</si>
  <si>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</si>
  <si>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</si>
  <si>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</si>
  <si>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</si>
  <si>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</si>
  <si>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</si>
  <si>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</si>
  <si>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</si>
  <si>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</si>
  <si>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</si>
  <si>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</si>
  <si>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</si>
  <si>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</si>
  <si>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</si>
  <si>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</si>
  <si>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</si>
  <si>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</si>
  <si>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</si>
  <si>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</si>
  <si>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</si>
  <si>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</si>
  <si>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</si>
  <si>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</si>
  <si>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</si>
  <si>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</si>
  <si>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</si>
  <si>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</si>
  <si>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</si>
  <si>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</si>
  <si>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</si>
  <si>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</si>
  <si>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</si>
  <si>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</si>
  <si>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</si>
  <si>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</si>
  <si>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</si>
  <si>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</si>
  <si>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</si>
  <si>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</si>
  <si>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</si>
  <si>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</si>
  <si>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</si>
  <si>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</si>
  <si>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</si>
  <si>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</si>
  <si>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</si>
  <si>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</si>
  <si>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</si>
  <si>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</si>
  <si>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</si>
  <si>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</si>
  <si>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</si>
  <si>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</si>
  <si>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</si>
  <si>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</si>
  <si>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</si>
  <si>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</si>
  <si>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</si>
  <si>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</si>
  <si>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</si>
  <si>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</si>
  <si>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</si>
  <si>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</si>
  <si>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</si>
  <si>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</si>
  <si>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</si>
  <si>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</si>
  <si>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</si>
  <si>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</si>
  <si>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</si>
  <si>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</si>
  <si>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</si>
  <si>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</si>
  <si>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</si>
  <si>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</si>
  <si>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</si>
  <si>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</si>
  <si>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</si>
  <si>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</si>
  <si>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</si>
  <si>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</si>
  <si>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</si>
  <si>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</si>
  <si>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</si>
  <si>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</si>
  <si>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</si>
  <si>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</si>
  <si>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</si>
  <si>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</si>
  <si>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</si>
  <si>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</si>
  <si>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</si>
  <si>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</si>
  <si>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</si>
  <si>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</si>
  <si>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</si>
  <si>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</si>
  <si>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</si>
  <si>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</si>
  <si>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</si>
  <si>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</si>
  <si>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</si>
  <si>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</si>
  <si>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</si>
  <si>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</si>
  <si>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</si>
  <si>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</si>
  <si>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</si>
  <si>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</si>
  <si>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</si>
  <si>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</si>
  <si>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</si>
  <si>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</si>
  <si>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</si>
  <si>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</si>
  <si>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</si>
  <si>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</si>
  <si>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</si>
  <si>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</si>
  <si>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</si>
  <si>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</si>
  <si>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</si>
  <si>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</si>
  <si>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</si>
  <si>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</si>
  <si>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</si>
  <si>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</si>
  <si>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</si>
  <si>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</si>
  <si>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</si>
  <si>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</si>
  <si>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</si>
  <si>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</si>
  <si>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</si>
  <si>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</si>
  <si>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</si>
  <si>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</si>
  <si>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</si>
  <si>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</si>
  <si>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</si>
  <si>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</si>
  <si>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</si>
  <si>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</si>
  <si>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</si>
  <si>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</si>
  <si>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</si>
  <si>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</si>
  <si>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</si>
  <si>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</si>
  <si>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</si>
  <si>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</si>
  <si>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</si>
  <si>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</si>
  <si>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</si>
  <si>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</si>
  <si>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</si>
  <si>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</si>
  <si>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</si>
  <si>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</si>
  <si>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</si>
  <si>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</si>
  <si>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</si>
  <si>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</si>
  <si>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</si>
  <si>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</si>
  <si>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</si>
  <si>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</si>
  <si>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</si>
  <si>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</si>
  <si>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</si>
  <si>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</si>
  <si>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</si>
  <si>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</si>
  <si>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</si>
  <si>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</si>
  <si>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</si>
  <si>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</si>
  <si>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</si>
  <si>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</si>
  <si>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</si>
  <si>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</si>
  <si>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</si>
  <si>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</si>
  <si>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</si>
  <si>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</si>
  <si>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</si>
  <si>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</si>
  <si>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</si>
  <si>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</si>
  <si>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</si>
  <si>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</si>
  <si>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</si>
  <si>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</si>
  <si>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</si>
  <si>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</si>
  <si>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</si>
  <si>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</si>
  <si>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</si>
  <si>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</si>
  <si>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</si>
  <si>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</si>
  <si>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</si>
  <si>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</si>
  <si>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</si>
  <si>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</si>
  <si>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</si>
  <si>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</si>
  <si>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</si>
  <si>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</si>
  <si>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</si>
  <si>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</si>
  <si>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</si>
  <si>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</si>
  <si>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</si>
  <si>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</si>
  <si>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</si>
  <si>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</si>
  <si>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</si>
  <si>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</si>
  <si>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</si>
  <si>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</si>
  <si>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</si>
  <si>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</si>
  <si>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</si>
  <si>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</si>
  <si>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</si>
  <si>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</si>
  <si>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</si>
  <si>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</si>
  <si>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</si>
  <si>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</si>
  <si>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</si>
  <si>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</si>
  <si>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</si>
  <si>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</si>
  <si>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</si>
  <si>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</si>
  <si>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</si>
  <si>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</si>
  <si>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</si>
  <si>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</si>
  <si>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</si>
  <si>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</si>
  <si>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</si>
  <si>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</si>
  <si>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</si>
  <si>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</si>
  <si>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</si>
  <si>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</si>
  <si>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</si>
  <si>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</si>
  <si>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</si>
  <si>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</si>
  <si>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</si>
  <si>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</si>
  <si>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</si>
  <si>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</si>
  <si>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</si>
  <si>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</si>
  <si>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</si>
  <si>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</si>
  <si>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</si>
  <si>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</si>
  <si>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</si>
  <si>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</si>
  <si>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</si>
  <si>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</si>
  <si>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</si>
  <si>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</si>
  <si>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</si>
  <si>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</si>
  <si>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</si>
  <si>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</si>
  <si>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</si>
  <si>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</si>
  <si>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</si>
  <si>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</si>
  <si>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</si>
  <si>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</si>
  <si>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</si>
  <si>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</si>
  <si>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</si>
  <si>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</si>
  <si>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</si>
  <si>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</si>
  <si>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</si>
  <si>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</si>
  <si>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</si>
  <si>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</si>
  <si>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</si>
  <si>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</si>
  <si>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</si>
  <si>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</si>
  <si>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</si>
  <si>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</si>
  <si>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</si>
  <si>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</si>
  <si>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</si>
  <si>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</si>
  <si>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</si>
  <si>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</si>
  <si>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</si>
  <si>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</si>
  <si>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</si>
  <si>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</si>
  <si>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</si>
  <si>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</si>
  <si>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</si>
  <si>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</si>
  <si>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</si>
  <si>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</si>
  <si>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</si>
  <si>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</si>
  <si>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</si>
  <si>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</si>
  <si>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</si>
  <si>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</si>
  <si>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</si>
  <si>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</si>
  <si>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</si>
  <si>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</si>
  <si>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</si>
  <si>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</si>
  <si>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</si>
  <si>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</si>
  <si>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</si>
  <si>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</si>
  <si>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</si>
  <si>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</si>
  <si>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</si>
  <si>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</si>
  <si>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</si>
  <si>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</si>
  <si>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</si>
  <si>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</si>
  <si>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</si>
  <si>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</si>
  <si>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</si>
  <si>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</si>
  <si>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</si>
  <si>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</si>
  <si>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</si>
  <si>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</si>
  <si>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</si>
  <si>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</si>
  <si>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</si>
  <si>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</si>
  <si>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</si>
  <si>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</si>
  <si>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</si>
  <si>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</si>
  <si>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</si>
  <si>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</si>
  <si>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</si>
  <si>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</si>
  <si>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</si>
  <si>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</si>
  <si>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</si>
  <si>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</si>
  <si>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</si>
  <si>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</si>
  <si>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</si>
  <si>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</si>
  <si>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</si>
  <si>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</si>
  <si>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</si>
  <si>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</si>
  <si>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</si>
  <si>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</si>
  <si>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</si>
  <si>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</si>
  <si>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</si>
  <si>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</si>
  <si>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</si>
  <si>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</si>
  <si>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</si>
  <si>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</si>
  <si>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</si>
  <si>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</si>
  <si>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</si>
  <si>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</si>
  <si>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</si>
  <si>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</si>
  <si>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</si>
  <si>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</si>
  <si>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</si>
  <si>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</si>
  <si>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</si>
  <si>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</si>
  <si>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</si>
  <si>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</si>
  <si>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</si>
  <si>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</si>
  <si>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</si>
  <si>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</si>
  <si>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</si>
  <si>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</si>
  <si>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</si>
  <si>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</si>
  <si>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</si>
  <si>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</si>
  <si>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</si>
  <si>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</si>
  <si>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</si>
  <si>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</si>
  <si>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</si>
  <si>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</si>
  <si>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</si>
  <si>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</si>
  <si>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</si>
  <si>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</si>
  <si>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</si>
  <si>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</si>
  <si>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</si>
  <si>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</si>
  <si>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</si>
  <si>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</si>
  <si>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</si>
  <si>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</si>
  <si>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</si>
  <si>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</si>
  <si>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</si>
  <si>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</si>
  <si>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</si>
  <si>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</si>
  <si>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</si>
  <si>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</si>
  <si>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</si>
  <si>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</si>
  <si>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</si>
  <si>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</si>
  <si>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</si>
  <si>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</si>
  <si>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</si>
  <si>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</si>
  <si>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</si>
  <si>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</si>
  <si>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</si>
  <si>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</si>
  <si>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</si>
  <si>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</si>
  <si>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</si>
  <si>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</si>
  <si>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</si>
  <si>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</si>
  <si>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</si>
  <si>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</si>
  <si>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</si>
  <si>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</si>
  <si>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</si>
  <si>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</si>
  <si>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</si>
  <si>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</si>
  <si>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</si>
  <si>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</si>
  <si>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</si>
  <si>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</si>
  <si>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</si>
  <si>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</si>
  <si>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</si>
  <si>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</si>
  <si>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</si>
  <si>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</si>
  <si>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</si>
  <si>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</si>
  <si>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</si>
  <si>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</si>
  <si>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</si>
  <si>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</si>
  <si>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</si>
  <si>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</si>
  <si>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</si>
  <si>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</si>
  <si>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</si>
  <si>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</si>
  <si>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</si>
  <si>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</si>
  <si>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</si>
  <si>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</si>
  <si>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</si>
  <si>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</si>
  <si>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</si>
  <si>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</si>
  <si>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</si>
  <si>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</si>
  <si>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</si>
  <si>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</si>
  <si>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</si>
  <si>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</si>
  <si>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</si>
  <si>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</si>
  <si>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</si>
  <si>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</si>
  <si>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</si>
  <si>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</si>
  <si>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</si>
  <si>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</si>
  <si>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</si>
  <si>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</si>
  <si>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</si>
  <si>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</si>
  <si>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</si>
  <si>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</si>
  <si>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</si>
  <si>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</si>
  <si>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</si>
  <si>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</si>
  <si>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</si>
  <si>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</si>
  <si>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</si>
  <si>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</si>
  <si>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</si>
  <si>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</si>
  <si>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</si>
  <si>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</si>
  <si>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</si>
  <si>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</si>
  <si>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</si>
  <si>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</si>
  <si>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</si>
  <si>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</si>
  <si>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</si>
  <si>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</si>
  <si>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</si>
  <si>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</si>
  <si>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</si>
  <si>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</si>
  <si>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</si>
  <si>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</si>
  <si>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</si>
  <si>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</si>
  <si>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</si>
  <si>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</si>
  <si>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</si>
  <si>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</si>
  <si>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</si>
  <si>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</si>
  <si>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</si>
  <si>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</si>
  <si>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</si>
  <si>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</si>
  <si>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</si>
  <si>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</si>
  <si>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</si>
  <si>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</si>
  <si>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</si>
  <si>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</si>
  <si>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</si>
  <si>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</si>
  <si>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</si>
  <si>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</si>
  <si>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</si>
  <si>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</si>
  <si>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</si>
  <si>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</si>
  <si>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</si>
  <si>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</si>
  <si>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</si>
  <si>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</si>
  <si>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</si>
  <si>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</si>
  <si>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</si>
  <si>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</si>
  <si>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</si>
  <si>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</si>
  <si>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</si>
  <si>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</si>
  <si>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</si>
  <si>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</si>
  <si>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</si>
  <si>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</si>
  <si>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</si>
  <si>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</si>
  <si>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</si>
  <si>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</si>
  <si>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</si>
  <si>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</si>
  <si>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</si>
  <si>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</si>
  <si>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</si>
  <si>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</si>
  <si>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</si>
  <si>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</si>
  <si>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</si>
  <si>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</si>
  <si>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</si>
  <si>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</si>
  <si>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</si>
  <si>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</si>
  <si>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</si>
  <si>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</si>
  <si>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</si>
  <si>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</si>
  <si>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</si>
  <si>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</si>
  <si>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</si>
  <si>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</si>
  <si>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</si>
  <si>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</si>
  <si>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</si>
  <si>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</si>
  <si>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</si>
  <si>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</si>
  <si>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</si>
  <si>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</si>
  <si>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</si>
  <si>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</si>
  <si>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</si>
  <si>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</si>
  <si>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</si>
  <si>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</si>
  <si>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</si>
  <si>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</si>
  <si>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</si>
  <si>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</si>
  <si>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</si>
  <si>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</si>
  <si>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</si>
  <si>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</si>
  <si>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</si>
  <si>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</si>
  <si>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</si>
  <si>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</si>
  <si>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</si>
  <si>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</si>
  <si>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</si>
  <si>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</si>
  <si>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</si>
  <si>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</si>
  <si>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</si>
  <si>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</si>
  <si>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</si>
  <si>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</si>
  <si>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</si>
  <si>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</si>
  <si>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</si>
  <si>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</si>
  <si>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</si>
  <si>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</si>
  <si>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</si>
  <si>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</si>
  <si>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</si>
  <si>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</si>
  <si>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</si>
  <si>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</si>
  <si>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</si>
  <si>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</si>
  <si>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</si>
  <si>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</si>
  <si>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</si>
  <si>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</si>
  <si>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</si>
  <si>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</si>
  <si>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</si>
  <si>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</si>
  <si>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</si>
  <si>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</si>
  <si>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</si>
  <si>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</si>
  <si>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</si>
  <si>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</si>
  <si>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</si>
  <si>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</si>
  <si>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</si>
  <si>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</si>
  <si>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</si>
  <si>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</si>
  <si>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</si>
  <si>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</si>
  <si>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</si>
  <si>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</si>
  <si>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</si>
  <si>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</si>
  <si>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</si>
  <si>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</si>
  <si>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</si>
  <si>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</si>
  <si>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</si>
  <si>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</si>
  <si>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</si>
  <si>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</si>
  <si>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</si>
  <si>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</si>
  <si>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</si>
  <si>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</si>
  <si>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</si>
  <si>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</si>
  <si>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</si>
  <si>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</si>
  <si>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</si>
  <si>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</si>
  <si>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</si>
  <si>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</si>
  <si>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</si>
  <si>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</si>
  <si>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</si>
  <si>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</si>
  <si>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</si>
  <si>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</si>
  <si>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</si>
  <si>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</si>
  <si>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</si>
  <si>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</si>
  <si>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</si>
  <si>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</si>
  <si>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</si>
  <si>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</si>
  <si>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</si>
  <si>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</si>
  <si>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</si>
  <si>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</si>
  <si>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</si>
  <si>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</si>
  <si>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</si>
  <si>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</si>
  <si>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</si>
  <si>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</si>
  <si>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</si>
  <si>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</si>
  <si>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</si>
  <si>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</si>
  <si>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</si>
  <si>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</si>
  <si>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</si>
  <si>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</si>
  <si>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</si>
  <si>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</si>
  <si>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</si>
  <si>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</si>
  <si>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</si>
  <si>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</si>
  <si>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</si>
  <si>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</si>
  <si>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</si>
  <si>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</si>
  <si>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</si>
  <si>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</si>
  <si>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</si>
  <si>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</si>
  <si>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</si>
  <si>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</si>
  <si>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</si>
  <si>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</si>
  <si>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</si>
  <si>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</si>
  <si>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</si>
  <si>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</si>
  <si>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</si>
  <si>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</si>
  <si>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</si>
  <si>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</si>
  <si>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</si>
  <si>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</si>
  <si>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</si>
  <si>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</si>
  <si>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</si>
  <si>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</si>
  <si>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</si>
  <si>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</si>
  <si>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</si>
  <si>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</si>
  <si>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</si>
  <si>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</si>
  <si>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</si>
  <si>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</si>
  <si>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</si>
  <si>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</si>
  <si>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</si>
  <si>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</si>
  <si>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</si>
  <si>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</si>
  <si>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</si>
  <si>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</si>
  <si>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</si>
  <si>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</si>
  <si>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</si>
  <si>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</si>
  <si>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</si>
  <si>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</si>
  <si>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</si>
  <si>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</si>
  <si>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</si>
  <si>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</si>
  <si>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</si>
  <si>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</si>
  <si>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</si>
  <si>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</si>
  <si>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</si>
  <si>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</si>
  <si>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</si>
  <si>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</si>
  <si>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</si>
  <si>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</si>
  <si>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</si>
  <si>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</si>
  <si>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</si>
  <si>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</si>
  <si>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</si>
  <si>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</si>
  <si>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</si>
  <si>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</si>
  <si>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</si>
  <si>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</si>
  <si>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</si>
  <si>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</si>
  <si>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</si>
  <si>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</si>
  <si>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</si>
  <si>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</si>
  <si>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</si>
  <si>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</si>
  <si>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</si>
  <si>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</si>
  <si>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</si>
  <si>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</si>
  <si>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</si>
  <si>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</si>
  <si>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</si>
  <si>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</si>
  <si>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</si>
  <si>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</si>
  <si>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</si>
  <si>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</si>
  <si>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</si>
  <si>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</si>
  <si>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</si>
  <si>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</si>
  <si>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</si>
  <si>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</si>
  <si>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</si>
  <si>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</si>
  <si>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</si>
  <si>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</si>
  <si>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</si>
  <si>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</si>
  <si>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</si>
  <si>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</si>
  <si>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</si>
  <si>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</si>
  <si>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</si>
  <si>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</si>
  <si>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</si>
  <si>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</si>
  <si>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</si>
  <si>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</si>
  <si>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</si>
  <si>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</si>
  <si>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</si>
  <si>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</si>
  <si>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</si>
  <si>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</si>
  <si>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</si>
  <si>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</si>
  <si>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</si>
  <si>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</si>
  <si>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</si>
  <si>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</si>
  <si>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</si>
  <si>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</si>
  <si>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</si>
  <si>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</si>
  <si>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</si>
  <si>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</si>
  <si>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</si>
  <si>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</si>
  <si>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</si>
  <si>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</si>
  <si>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</si>
  <si>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</si>
  <si>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</si>
  <si>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</si>
  <si>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</si>
  <si>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</si>
  <si>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</si>
  <si>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</si>
  <si>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</si>
  <si>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</si>
  <si>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</si>
  <si>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</si>
  <si>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</si>
  <si>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</si>
  <si>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</si>
  <si>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</si>
  <si>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</si>
  <si>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</si>
  <si>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</si>
  <si>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</si>
  <si>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</si>
  <si>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</si>
  <si>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</si>
  <si>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</si>
  <si>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</si>
  <si>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</si>
  <si>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</si>
  <si>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</si>
  <si>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</si>
  <si>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</si>
  <si>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</si>
  <si>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</si>
  <si>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</si>
  <si>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</si>
  <si>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</si>
  <si>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</si>
  <si>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</si>
  <si>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</si>
  <si>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</si>
  <si>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</si>
  <si>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</si>
  <si>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</si>
  <si>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</si>
  <si>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</si>
  <si>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</si>
  <si>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</si>
  <si>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</si>
  <si>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</si>
  <si>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</si>
  <si>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</si>
  <si>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</si>
  <si>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</si>
  <si>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</si>
  <si>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</si>
  <si>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</si>
  <si>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</si>
  <si>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</si>
  <si>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</si>
  <si>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</si>
  <si>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</si>
  <si>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</si>
  <si>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</si>
  <si>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</si>
  <si>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</si>
  <si>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</si>
  <si>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</si>
  <si>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</si>
  <si>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</si>
  <si>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</si>
  <si>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</si>
  <si>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</si>
  <si>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</si>
  <si>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</si>
  <si>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</si>
  <si>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</si>
  <si>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</si>
  <si>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</si>
  <si>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</si>
  <si>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</si>
  <si>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</si>
  <si>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</si>
  <si>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</si>
  <si>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</si>
  <si>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</si>
  <si>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</si>
  <si>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</si>
  <si>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</si>
  <si>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</si>
  <si>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</si>
  <si>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</si>
  <si>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</si>
  <si>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</si>
  <si>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</si>
  <si>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</si>
  <si>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</si>
  <si>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</si>
  <si>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</si>
  <si>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</si>
  <si>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</si>
  <si>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</si>
  <si>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</si>
  <si>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</si>
  <si>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</si>
  <si>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</si>
  <si>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</si>
  <si>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</si>
  <si>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</si>
  <si>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</si>
  <si>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</si>
  <si>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</si>
  <si>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</si>
  <si>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</si>
  <si>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</si>
  <si>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</si>
  <si>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</si>
  <si>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</si>
  <si>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</si>
  <si>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</si>
  <si>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</si>
  <si>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</si>
  <si>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</si>
  <si>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</si>
  <si>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</si>
  <si>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</si>
  <si>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</si>
  <si>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</si>
  <si>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</si>
  <si>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</si>
  <si>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</si>
  <si>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</si>
  <si>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</si>
  <si>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</si>
  <si>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</si>
  <si>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</si>
  <si>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</si>
  <si>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</si>
  <si>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</si>
  <si>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</si>
  <si>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</si>
  <si>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</si>
  <si>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</si>
  <si>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</si>
  <si>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</si>
  <si>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</si>
  <si>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</si>
  <si>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</si>
  <si>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</si>
  <si>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</si>
  <si>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</si>
  <si>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</si>
  <si>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</si>
  <si>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</si>
  <si>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</si>
  <si>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</si>
  <si>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</si>
  <si>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</si>
  <si>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</si>
  <si>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</si>
  <si>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</si>
  <si>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</si>
  <si>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</si>
  <si>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</si>
  <si>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</si>
  <si>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</si>
  <si>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</si>
  <si>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</si>
  <si>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</si>
  <si>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</si>
  <si>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</si>
  <si>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</si>
  <si>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</si>
  <si>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</si>
  <si>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</si>
  <si>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</si>
  <si>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</si>
  <si>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</si>
  <si>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</si>
  <si>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</si>
  <si>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</si>
  <si>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</si>
  <si>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</si>
  <si>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</si>
  <si>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</si>
  <si>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</si>
  <si>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</si>
  <si>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</si>
  <si>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</si>
  <si>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</si>
  <si>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</si>
  <si>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</si>
  <si>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</si>
  <si>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</si>
  <si>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</si>
  <si>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</si>
  <si>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</si>
  <si>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</si>
  <si>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</si>
  <si>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</si>
  <si>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</si>
  <si>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</si>
  <si>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</si>
  <si>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</si>
  <si>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</si>
  <si>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</si>
  <si>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</si>
  <si>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</si>
  <si>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</si>
  <si>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</si>
  <si>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</si>
  <si>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</si>
  <si>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</si>
  <si>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</si>
  <si>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</si>
  <si>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</si>
  <si>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</si>
  <si>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</si>
  <si>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</si>
  <si>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</si>
  <si>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</si>
  <si>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</si>
  <si>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</si>
  <si>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</si>
  <si>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</si>
  <si>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</si>
  <si>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</si>
  <si>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</si>
  <si>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</si>
  <si>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</si>
  <si>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</si>
  <si>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</si>
  <si>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</si>
  <si>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</si>
  <si>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</si>
  <si>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</si>
  <si>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</si>
  <si>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</si>
  <si>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</si>
  <si>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</si>
  <si>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</si>
  <si>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</si>
  <si>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</si>
  <si>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</si>
  <si>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</si>
  <si>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</si>
  <si>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</si>
  <si>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</si>
  <si>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</si>
  <si>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</si>
  <si>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</si>
  <si>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</si>
  <si>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</si>
  <si>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</si>
  <si>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</si>
  <si>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</si>
  <si>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</si>
  <si>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</si>
  <si>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</si>
  <si>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</si>
  <si>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</si>
  <si>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</si>
  <si>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</si>
  <si>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</si>
  <si>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</si>
  <si>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</si>
  <si>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</si>
  <si>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</si>
  <si>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</si>
  <si>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</si>
  <si>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</si>
  <si>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</si>
  <si>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</si>
  <si>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</si>
  <si>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</si>
  <si>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</si>
  <si>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</si>
  <si>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</si>
  <si>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</si>
  <si>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</si>
  <si>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</si>
  <si>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</si>
  <si>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</si>
  <si>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</si>
  <si>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</si>
  <si>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</si>
  <si>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</si>
  <si>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</si>
  <si>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</si>
  <si>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</si>
  <si>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</si>
  <si>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</si>
  <si>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</si>
  <si>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</si>
  <si>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</si>
  <si>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</si>
  <si>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</si>
  <si>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</si>
  <si>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</si>
  <si>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</si>
  <si>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</si>
  <si>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</si>
  <si>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</si>
  <si>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</si>
  <si>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</si>
  <si>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</si>
  <si>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</si>
  <si>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</si>
  <si>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</si>
  <si>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</si>
  <si>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</si>
  <si>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</si>
  <si>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</si>
  <si>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</si>
  <si>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</si>
  <si>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</si>
  <si>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</si>
  <si>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</si>
  <si>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</si>
  <si>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</si>
  <si>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</si>
  <si>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</si>
  <si>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</si>
  <si>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</si>
  <si>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</si>
  <si>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</si>
  <si>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</si>
  <si>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</si>
  <si>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</si>
  <si>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</si>
  <si>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</si>
  <si>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</si>
  <si>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</si>
  <si>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</si>
  <si>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</si>
  <si>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</si>
  <si>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</si>
  <si>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</si>
  <si>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</si>
  <si>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</si>
  <si>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</si>
  <si>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</si>
  <si>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</si>
  <si>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</si>
  <si>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</si>
  <si>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</si>
  <si>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</si>
  <si>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</si>
  <si>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</si>
  <si>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</si>
  <si>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</si>
  <si>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</si>
  <si>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</si>
  <si>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</si>
  <si>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</si>
  <si>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</si>
  <si>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</si>
  <si>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</si>
  <si>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</si>
  <si>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</si>
  <si>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</si>
  <si>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</si>
  <si>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</si>
  <si>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</si>
  <si>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</si>
  <si>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</si>
  <si>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</si>
  <si>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</si>
  <si>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</si>
  <si>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</si>
  <si>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</si>
  <si>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</si>
  <si>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</si>
  <si>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</si>
  <si>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</si>
  <si>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</si>
  <si>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</si>
  <si>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</si>
  <si>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</si>
  <si>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</si>
  <si>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</si>
  <si>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</si>
  <si>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</si>
  <si>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</si>
  <si>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</si>
  <si>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</si>
  <si>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</si>
  <si>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</si>
  <si>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</si>
  <si>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</si>
  <si>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</si>
  <si>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</si>
  <si>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</si>
  <si>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</si>
  <si>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</si>
  <si>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</si>
  <si>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</si>
  <si>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</si>
  <si>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</si>
  <si>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</si>
  <si>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</si>
  <si>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</si>
  <si>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</si>
  <si>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</si>
  <si>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</si>
  <si>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</si>
  <si>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</si>
  <si>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</si>
  <si>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</si>
  <si>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</si>
  <si>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</si>
  <si>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</si>
  <si>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</si>
  <si>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</si>
  <si>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</si>
  <si>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</si>
  <si>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</si>
  <si>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</si>
  <si>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</si>
  <si>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</si>
  <si>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</si>
  <si>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</si>
  <si>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</si>
  <si>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</si>
  <si>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</si>
  <si>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</si>
  <si>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</si>
  <si>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</si>
  <si>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</si>
  <si>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</si>
  <si>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</si>
  <si>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</si>
  <si>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</si>
  <si>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</si>
  <si>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</si>
  <si>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</si>
  <si>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</si>
  <si>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</si>
  <si>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</si>
  <si>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</si>
  <si>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</si>
  <si>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</si>
  <si>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</si>
  <si>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</si>
  <si>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</si>
  <si>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</si>
  <si>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</si>
  <si>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</si>
  <si>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</si>
  <si>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</si>
  <si>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</si>
  <si>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</si>
  <si>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</si>
  <si>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</si>
  <si>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</si>
  <si>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</si>
  <si>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</si>
  <si>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</si>
  <si>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</si>
  <si>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</si>
  <si>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</si>
  <si>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</si>
  <si>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</si>
  <si>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</si>
  <si>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</si>
  <si>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</si>
  <si>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</si>
  <si>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</si>
  <si>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</si>
  <si>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</si>
  <si>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</si>
  <si>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</si>
  <si>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</si>
  <si>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</si>
  <si>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</si>
  <si>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</si>
  <si>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</si>
  <si>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</si>
  <si>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</si>
  <si>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</si>
  <si>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</si>
  <si>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</si>
  <si>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</si>
  <si>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</si>
  <si>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</si>
  <si>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</si>
  <si>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</si>
  <si>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</si>
  <si>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</si>
  <si>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</si>
  <si>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</si>
  <si>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</si>
  <si>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</si>
  <si>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</si>
  <si>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</si>
  <si>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</si>
  <si>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</si>
  <si>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</si>
  <si>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</si>
  <si>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</si>
  <si>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</si>
  <si>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</si>
  <si>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</si>
  <si>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</si>
  <si>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</si>
  <si>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</si>
  <si>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</si>
  <si>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</si>
  <si>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</si>
  <si>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</si>
  <si>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</si>
  <si>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</si>
  <si>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</si>
  <si>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</si>
  <si>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</si>
  <si>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</si>
  <si>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</si>
  <si>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</si>
  <si>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</si>
  <si>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</si>
  <si>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</si>
  <si>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</si>
  <si>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</si>
  <si>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</si>
  <si>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</si>
  <si>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</si>
  <si>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</si>
  <si>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</si>
  <si>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</si>
  <si>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</si>
  <si>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</si>
  <si>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</si>
  <si>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</si>
  <si>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</si>
  <si>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</si>
  <si>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</si>
  <si>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</si>
  <si>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</si>
  <si>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</si>
  <si>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</si>
  <si>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</si>
  <si>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</si>
  <si>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</si>
  <si>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</si>
  <si>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</si>
  <si>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</si>
  <si>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</si>
  <si>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</si>
  <si>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</si>
  <si>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</si>
  <si>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</si>
  <si>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</si>
  <si>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</si>
  <si>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</si>
  <si>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</si>
  <si>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</si>
  <si>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</si>
  <si>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</si>
  <si>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</si>
  <si>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</si>
  <si>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</si>
  <si>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</si>
  <si>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</si>
  <si>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</si>
  <si>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</si>
  <si>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</si>
  <si>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</si>
  <si>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</si>
  <si>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</si>
  <si>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</si>
  <si>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</si>
  <si>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</si>
  <si>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</si>
  <si>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</si>
  <si>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</si>
  <si>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</si>
  <si>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</si>
  <si>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</si>
  <si>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</si>
  <si>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</si>
  <si>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</si>
  <si>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</si>
  <si>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</si>
  <si>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</si>
  <si>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</si>
  <si>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</si>
  <si>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</si>
  <si>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</si>
  <si>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</si>
  <si>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</si>
  <si>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</si>
  <si>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</si>
  <si>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</si>
  <si>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</si>
  <si>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</si>
  <si>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</si>
  <si>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</si>
  <si>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</si>
  <si>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</si>
  <si>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</si>
  <si>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</si>
  <si>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</si>
  <si>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</si>
  <si>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</si>
  <si>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</si>
  <si>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</si>
  <si>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</si>
  <si>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</si>
  <si>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</si>
  <si>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</si>
  <si>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</si>
  <si>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</si>
  <si>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</si>
  <si>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</si>
  <si>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</si>
  <si>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</si>
  <si>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</si>
  <si>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</si>
  <si>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</si>
  <si>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</si>
  <si>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</si>
  <si>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</si>
  <si>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</si>
  <si>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</si>
  <si>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</si>
  <si>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</si>
  <si>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</si>
  <si>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</si>
  <si>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</si>
  <si>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</si>
  <si>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</si>
  <si>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</si>
  <si>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</si>
  <si>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</si>
  <si>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</si>
  <si>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</si>
  <si>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</si>
  <si>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</si>
  <si>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</si>
  <si>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</si>
  <si>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</si>
  <si>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</si>
  <si>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</si>
  <si>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</si>
  <si>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</si>
  <si>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</si>
  <si>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</si>
  <si>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</si>
  <si>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</si>
  <si>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</si>
  <si>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</si>
  <si>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</si>
  <si>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</si>
  <si>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</si>
  <si>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</si>
  <si>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</si>
  <si>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</si>
  <si>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</si>
  <si>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</si>
  <si>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</si>
  <si>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</si>
  <si>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</si>
  <si>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</si>
  <si>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</si>
  <si>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</si>
  <si>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</si>
  <si>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</si>
  <si>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</si>
  <si>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</si>
  <si>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</si>
  <si>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</si>
  <si>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</si>
  <si>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</si>
  <si>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</si>
  <si>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</si>
  <si>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</si>
  <si>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</si>
  <si>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</si>
  <si>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</si>
  <si>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</si>
  <si>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</si>
  <si>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</si>
  <si>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</si>
  <si>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</si>
  <si>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</si>
  <si>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</si>
  <si>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</si>
  <si>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</si>
  <si>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</si>
  <si>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</si>
  <si>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</si>
  <si>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</si>
  <si>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</si>
  <si>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</si>
  <si>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</si>
  <si>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</si>
  <si>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</si>
  <si>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</si>
  <si>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</si>
  <si>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</si>
  <si>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</si>
  <si>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</si>
  <si>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</si>
  <si>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</si>
  <si>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</si>
  <si>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</si>
  <si>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</si>
  <si>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</si>
  <si>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</si>
  <si>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</si>
  <si>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</si>
  <si>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</si>
  <si>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</si>
  <si>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</si>
  <si>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</si>
  <si>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</si>
  <si>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</si>
  <si>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</si>
  <si>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</si>
  <si>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</si>
  <si>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</si>
  <si>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</si>
  <si>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</si>
  <si>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</si>
  <si>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</si>
  <si>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</si>
  <si>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</si>
  <si>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</si>
  <si>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</si>
  <si>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</si>
  <si>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</si>
  <si>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</si>
  <si>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</si>
  <si>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</si>
  <si>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</si>
  <si>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</si>
  <si>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</si>
  <si>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</si>
  <si>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</si>
  <si>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</si>
  <si>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</si>
  <si>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</si>
  <si>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</si>
  <si>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</si>
  <si>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</si>
  <si>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</si>
  <si>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</si>
  <si>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</si>
  <si>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</si>
  <si>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</si>
  <si>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</si>
  <si>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</si>
  <si>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</si>
  <si>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</si>
  <si>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</si>
  <si>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</si>
  <si>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</si>
  <si>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</si>
  <si>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</si>
  <si>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</si>
  <si>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</si>
  <si>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</si>
  <si>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</si>
  <si>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</si>
  <si>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</si>
  <si>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</si>
  <si>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</si>
  <si>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</si>
  <si>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</si>
  <si>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</si>
  <si>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</si>
  <si>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</si>
  <si>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</si>
  <si>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</si>
  <si>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</si>
  <si>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</si>
  <si>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</si>
  <si>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</si>
  <si>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</si>
  <si>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</si>
  <si>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</si>
  <si>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</si>
  <si>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</si>
  <si>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</si>
  <si>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</si>
  <si>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</si>
  <si>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</si>
  <si>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</si>
  <si>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</si>
  <si>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</si>
  <si>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</si>
  <si>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</si>
  <si>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</si>
  <si>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</si>
  <si>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</si>
  <si>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</si>
  <si>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</si>
  <si>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</si>
  <si>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</si>
  <si>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</si>
  <si>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</si>
  <si>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</si>
  <si>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</si>
  <si>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</si>
  <si>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</si>
  <si>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</si>
  <si>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</si>
  <si>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</si>
  <si>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</si>
  <si>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</si>
  <si>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</si>
  <si>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</si>
  <si>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</si>
  <si>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</si>
  <si>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</si>
  <si>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</si>
  <si>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</si>
  <si>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</si>
  <si>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</si>
  <si>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</si>
  <si>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</si>
  <si>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</si>
  <si>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</si>
  <si>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</si>
  <si>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</si>
  <si>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</si>
  <si>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</si>
  <si>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</si>
  <si>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</si>
  <si>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</si>
  <si>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</si>
  <si>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</si>
  <si>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</si>
  <si>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</si>
  <si>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</si>
  <si>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</si>
  <si>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</si>
  <si>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</si>
  <si>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</si>
  <si>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</si>
  <si>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</si>
  <si>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</si>
  <si>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</si>
  <si>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</si>
  <si>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</si>
  <si>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</si>
  <si>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</si>
  <si>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</si>
  <si>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</si>
  <si>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</si>
  <si>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</si>
  <si>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</si>
  <si>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</si>
  <si>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</si>
  <si>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</si>
  <si>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</si>
  <si>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</si>
  <si>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</si>
  <si>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</si>
  <si>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</si>
  <si>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</si>
  <si>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</si>
  <si>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</si>
  <si>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</si>
  <si>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</si>
  <si>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</si>
  <si>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</si>
  <si>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</si>
  <si>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</si>
  <si>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</si>
  <si>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</si>
  <si>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</si>
  <si>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</si>
  <si>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</si>
  <si>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</si>
  <si>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</si>
  <si>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</si>
  <si>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</si>
  <si>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</si>
  <si>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</si>
  <si>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</si>
  <si>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</si>
  <si>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</si>
  <si>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</si>
  <si>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</si>
  <si>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</si>
  <si>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</si>
  <si>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</si>
  <si>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</si>
  <si>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</si>
  <si>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</si>
  <si>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</si>
  <si>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</si>
  <si>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</si>
  <si>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</si>
  <si>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</si>
  <si>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</si>
  <si>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</si>
  <si>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</si>
  <si>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</si>
  <si>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</si>
  <si>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</si>
  <si>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</si>
  <si>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</si>
  <si>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</si>
  <si>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</si>
  <si>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</si>
  <si>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</si>
  <si>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</si>
  <si>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</si>
  <si>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</si>
  <si>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</si>
  <si>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</si>
  <si>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</si>
  <si>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</si>
  <si>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</si>
  <si>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</si>
  <si>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</si>
  <si>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</si>
  <si>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</si>
  <si>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</si>
  <si>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</si>
  <si>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</si>
  <si>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</si>
  <si>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</si>
  <si>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</si>
  <si>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</si>
  <si>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</si>
  <si>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</si>
  <si>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</si>
  <si>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</si>
  <si>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</si>
  <si>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</si>
  <si>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</si>
  <si>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</si>
  <si>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</si>
  <si>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</si>
  <si>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</si>
  <si>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</si>
  <si>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</si>
  <si>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</si>
  <si>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</si>
  <si>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</si>
  <si>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</si>
  <si>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</si>
  <si>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</si>
  <si>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</si>
  <si>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</si>
  <si>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</si>
  <si>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</si>
  <si>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</si>
  <si>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</si>
  <si>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</si>
  <si>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</si>
  <si>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</si>
  <si>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</si>
  <si>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</si>
  <si>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</si>
  <si>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</si>
  <si>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</si>
  <si>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</si>
  <si>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</si>
  <si>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</si>
  <si>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</si>
  <si>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</si>
  <si>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</si>
  <si>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</si>
  <si>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</si>
  <si>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</si>
  <si>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</si>
  <si>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</si>
  <si>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</si>
  <si>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</si>
  <si>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</si>
  <si>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</si>
  <si>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</si>
  <si>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</si>
  <si>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</si>
  <si>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</si>
  <si>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</si>
  <si>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</si>
  <si>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</si>
  <si>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</si>
  <si>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</si>
  <si>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</si>
  <si>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</si>
  <si>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</si>
  <si>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</si>
  <si>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</si>
  <si>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</si>
  <si>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</si>
  <si>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</si>
  <si>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</si>
  <si>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</si>
  <si>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</si>
  <si>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</si>
  <si>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</si>
  <si>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</si>
  <si>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</si>
  <si>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</si>
  <si>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</si>
  <si>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</si>
  <si>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</si>
  <si>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</si>
  <si>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</si>
  <si>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</si>
  <si>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</si>
  <si>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</si>
  <si>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</si>
  <si>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</si>
  <si>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</si>
  <si>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</si>
  <si>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</si>
  <si>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</si>
  <si>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</si>
  <si>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</si>
  <si>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</si>
  <si>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</si>
  <si>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</si>
  <si>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</si>
  <si>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</si>
  <si>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</si>
  <si>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</si>
  <si>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</si>
  <si>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</si>
  <si>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</si>
  <si>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</si>
  <si>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</si>
  <si>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</si>
  <si>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</si>
  <si>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</si>
  <si>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</si>
  <si>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</si>
  <si>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</si>
  <si>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</si>
  <si>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</si>
  <si>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</si>
  <si>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</si>
  <si>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</si>
  <si>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</si>
  <si>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</si>
  <si>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</si>
  <si>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</si>
  <si>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</si>
  <si>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</si>
  <si>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</si>
  <si>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</si>
  <si>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</si>
  <si>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</si>
  <si>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</si>
  <si>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</si>
  <si>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</si>
  <si>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</si>
  <si>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</si>
  <si>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</si>
  <si>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</si>
  <si>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</si>
  <si>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</si>
  <si>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</si>
  <si>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</si>
  <si>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</si>
  <si>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</si>
  <si>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</si>
  <si>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</si>
  <si>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</si>
  <si>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</si>
  <si>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</si>
  <si>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</si>
  <si>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</si>
  <si>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</si>
  <si>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</si>
  <si>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</si>
  <si>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</si>
  <si>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</si>
  <si>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</si>
  <si>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</si>
  <si>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</si>
  <si>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</si>
  <si>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</si>
  <si>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</si>
  <si>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</si>
  <si>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</si>
  <si>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</si>
  <si>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</si>
  <si>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</si>
  <si>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</si>
  <si>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</si>
  <si>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</si>
  <si>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</si>
  <si>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</si>
  <si>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</si>
  <si>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</si>
  <si>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</si>
  <si>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</si>
  <si>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</si>
  <si>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</si>
  <si>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</si>
  <si>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</si>
  <si>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</si>
  <si>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</si>
  <si>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</si>
  <si>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</si>
  <si>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</si>
  <si>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</si>
  <si>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</si>
  <si>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</si>
  <si>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</si>
  <si>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</si>
  <si>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</si>
  <si>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</si>
  <si>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</si>
  <si>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</si>
  <si>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</si>
  <si>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</si>
  <si>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</si>
  <si>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</si>
  <si>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</si>
  <si>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</si>
  <si>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</si>
  <si>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</si>
  <si>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</si>
  <si>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</si>
  <si>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</si>
  <si>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</si>
  <si>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</si>
  <si>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</si>
  <si>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</si>
  <si>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</si>
  <si>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</si>
  <si>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</si>
  <si>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</si>
  <si>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</si>
  <si>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</si>
  <si>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</si>
  <si>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</si>
  <si>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</si>
  <si>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</si>
  <si>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</si>
  <si>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</si>
  <si>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</si>
  <si>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</si>
  <si>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</si>
  <si>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</si>
  <si>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</si>
  <si>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</si>
  <si>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</si>
  <si>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</si>
  <si>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</si>
  <si>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</si>
  <si>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</si>
  <si>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</si>
  <si>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</si>
  <si>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</si>
  <si>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</si>
  <si>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</si>
  <si>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</si>
  <si>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</si>
  <si>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</si>
  <si>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</si>
  <si>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</si>
  <si>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</si>
  <si>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</si>
  <si>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</si>
  <si>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</si>
  <si>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</si>
  <si>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</si>
  <si>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</si>
  <si>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</si>
  <si>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</si>
  <si>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</si>
  <si>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</si>
  <si>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</si>
  <si>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</si>
  <si>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</si>
  <si>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</si>
  <si>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</si>
  <si>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</si>
  <si>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</si>
  <si>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</si>
  <si>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</si>
  <si>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</si>
  <si>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</si>
  <si>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</si>
  <si>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</si>
  <si>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</si>
  <si>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</si>
  <si>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</si>
  <si>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</si>
  <si>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</si>
  <si>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</si>
  <si>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</si>
  <si>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</si>
  <si>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</si>
  <si>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</si>
  <si>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</si>
  <si>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</si>
  <si>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</si>
  <si>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</si>
  <si>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</si>
  <si>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</si>
  <si>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</si>
  <si>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</si>
  <si>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</si>
  <si>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</si>
  <si>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</si>
  <si>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</si>
  <si>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</si>
  <si>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</si>
  <si>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</si>
  <si>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</si>
  <si>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</si>
  <si>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</si>
  <si>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</si>
  <si>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</si>
  <si>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</si>
  <si>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</si>
  <si>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</si>
  <si>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</si>
  <si>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</si>
  <si>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</si>
  <si>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</si>
  <si>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</si>
  <si>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</si>
  <si>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</si>
  <si>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</si>
  <si>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</si>
  <si>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</si>
  <si>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</si>
  <si>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</si>
  <si>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</si>
  <si>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</si>
  <si>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</si>
  <si>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</si>
  <si>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</si>
  <si>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</si>
  <si>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</si>
  <si>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</si>
  <si>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</si>
  <si>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</si>
  <si>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</si>
  <si>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</si>
  <si>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</si>
  <si>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</si>
  <si>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</si>
  <si>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</si>
  <si>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</si>
  <si>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</si>
  <si>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</si>
  <si>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</si>
  <si>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</si>
  <si>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</si>
  <si>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</si>
  <si>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</si>
  <si>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</si>
  <si>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</si>
  <si>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</si>
  <si>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</si>
  <si>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</si>
  <si>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</si>
  <si>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</si>
  <si>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</si>
  <si>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</si>
  <si>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</si>
  <si>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</si>
  <si>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</si>
  <si>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</si>
  <si>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</si>
  <si>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</si>
  <si>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</si>
  <si>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</si>
  <si>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</si>
  <si>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</si>
  <si>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</si>
  <si>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</si>
  <si>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</si>
  <si>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</si>
  <si>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</si>
  <si>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</si>
  <si>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</si>
  <si>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</si>
  <si>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</si>
  <si>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</si>
  <si>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</si>
  <si>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</si>
  <si>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</si>
  <si>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</si>
  <si>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</si>
  <si>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</si>
  <si>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</si>
  <si>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</si>
  <si>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</si>
  <si>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</si>
  <si>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</si>
  <si>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</si>
  <si>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</si>
  <si>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</si>
  <si>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</si>
  <si>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</si>
  <si>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</si>
  <si>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</si>
  <si>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</si>
  <si>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</si>
  <si>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</si>
  <si>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</si>
  <si>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</si>
  <si>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</si>
  <si>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</si>
  <si>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</si>
  <si>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</si>
  <si>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</si>
  <si>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</si>
  <si>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</si>
  <si>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</si>
  <si>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</si>
  <si>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</si>
  <si>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</si>
  <si>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</si>
  <si>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</si>
  <si>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</si>
  <si>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</si>
  <si>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</si>
  <si>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</si>
  <si>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</si>
  <si>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</si>
  <si>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</si>
  <si>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</si>
  <si>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</si>
  <si>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</si>
  <si>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</si>
  <si>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</si>
  <si>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</si>
  <si>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</si>
  <si>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</si>
  <si>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</si>
  <si>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</si>
  <si>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</si>
  <si>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</si>
  <si>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</si>
  <si>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</si>
  <si>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</si>
  <si>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</si>
  <si>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</si>
  <si>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</si>
  <si>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</si>
  <si>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</si>
  <si>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</si>
  <si>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</si>
  <si>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</si>
  <si>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</si>
  <si>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</si>
  <si>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</si>
  <si>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</si>
  <si>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</si>
  <si>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</si>
  <si>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</si>
  <si>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</si>
  <si>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</si>
  <si>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</si>
  <si>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</si>
  <si>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</si>
  <si>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</si>
  <si>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</si>
  <si>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</si>
  <si>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</si>
  <si>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</si>
  <si>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</si>
  <si>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</si>
  <si>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</si>
  <si>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</si>
  <si>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</si>
  <si>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</si>
  <si>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</si>
  <si>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</si>
  <si>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</si>
  <si>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</si>
  <si>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</si>
  <si>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</si>
  <si>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</si>
  <si>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</si>
  <si>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</si>
  <si>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</si>
  <si>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</si>
  <si>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</si>
  <si>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</si>
  <si>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</si>
  <si>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</si>
  <si>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</si>
  <si>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</si>
  <si>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</si>
  <si>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</si>
  <si>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</si>
  <si>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</si>
  <si>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</si>
  <si>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</si>
  <si>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</si>
  <si>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</si>
  <si>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</si>
  <si>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</si>
  <si>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</si>
  <si>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</si>
  <si>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</si>
  <si>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</si>
  <si>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</si>
  <si>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</si>
  <si>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</si>
  <si>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</si>
  <si>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</si>
  <si>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</si>
  <si>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</si>
  <si>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</si>
  <si>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</si>
  <si>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</si>
  <si>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</si>
  <si>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</si>
  <si>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</si>
  <si>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</si>
  <si>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</si>
  <si>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</si>
  <si>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</si>
  <si>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</si>
  <si>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</si>
  <si>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</si>
  <si>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</si>
  <si>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</si>
  <si>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</si>
  <si>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</si>
  <si>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</si>
  <si>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</si>
  <si>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</si>
  <si>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</si>
  <si>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</si>
  <si>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</si>
  <si>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</si>
  <si>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</si>
  <si>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</si>
  <si>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</si>
  <si>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</si>
  <si>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</si>
  <si>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</si>
  <si>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</si>
  <si>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</si>
  <si>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</si>
  <si>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</si>
  <si>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</si>
  <si>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</si>
  <si>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</si>
  <si>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</si>
  <si>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</si>
  <si>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</si>
  <si>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</si>
  <si>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</si>
  <si>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</si>
  <si>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</si>
  <si>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</si>
  <si>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</si>
  <si>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</si>
  <si>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</si>
  <si>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</si>
  <si>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</si>
  <si>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</si>
  <si>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</si>
  <si>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</si>
  <si>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</si>
  <si>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</si>
  <si>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</si>
  <si>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</si>
  <si>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</si>
  <si>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</si>
  <si>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</si>
  <si>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</si>
  <si>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</si>
  <si>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</si>
  <si>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</si>
  <si>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</si>
  <si>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</si>
  <si>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</si>
  <si>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</si>
  <si>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</si>
  <si>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</si>
  <si>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</si>
  <si>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</si>
  <si>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</si>
  <si>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</si>
  <si>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</si>
  <si>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</si>
  <si>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</si>
  <si>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</si>
  <si>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</si>
  <si>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</si>
  <si>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</si>
  <si>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</si>
  <si>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</si>
  <si>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</si>
  <si>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</si>
  <si>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</si>
  <si>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</si>
  <si>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</si>
  <si>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</si>
  <si>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</si>
  <si>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</si>
  <si>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</si>
  <si>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</si>
  <si>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</si>
  <si>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</si>
  <si>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</si>
  <si>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</si>
  <si>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</si>
  <si>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</si>
  <si>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</si>
  <si>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</si>
  <si>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</si>
  <si>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</si>
  <si>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</si>
  <si>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</si>
  <si>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</si>
  <si>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</si>
  <si>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</si>
  <si>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</si>
  <si>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</si>
  <si>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</si>
  <si>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</si>
  <si>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</si>
  <si>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</si>
  <si>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</si>
  <si>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</si>
  <si>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</si>
  <si>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</si>
  <si>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</si>
  <si>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</si>
  <si>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</si>
  <si>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</si>
  <si>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</si>
  <si>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</si>
  <si>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</si>
  <si>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</si>
  <si>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</si>
  <si>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</si>
  <si>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</si>
  <si>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</si>
  <si>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</si>
  <si>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</si>
  <si>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</si>
  <si>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</si>
  <si>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</si>
  <si>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</si>
  <si>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</si>
  <si>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</si>
  <si>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</si>
  <si>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</si>
  <si>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</si>
  <si>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</si>
  <si>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</si>
  <si>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</si>
  <si>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</si>
  <si>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</si>
  <si>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</si>
  <si>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</si>
  <si>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</si>
  <si>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</si>
  <si>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</si>
  <si>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</si>
  <si>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</si>
  <si>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</si>
  <si>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</si>
  <si>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</si>
  <si>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</si>
  <si>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</si>
  <si>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</si>
  <si>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</si>
  <si>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</si>
  <si>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</si>
  <si>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</si>
  <si>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</si>
  <si>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</si>
  <si>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</si>
  <si>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</si>
  <si>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</si>
  <si>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</si>
  <si>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</si>
  <si>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</si>
  <si>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</si>
  <si>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</si>
  <si>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</si>
  <si>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</si>
  <si>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</si>
  <si>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</si>
  <si>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</si>
  <si>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</si>
  <si>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</si>
  <si>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</si>
  <si>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</si>
  <si>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</si>
  <si>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</si>
  <si>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</si>
  <si>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</si>
  <si>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</si>
  <si>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</si>
  <si>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</si>
  <si>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</si>
  <si>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</si>
  <si>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</si>
  <si>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</si>
  <si>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</si>
  <si>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</si>
  <si>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</si>
  <si>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</si>
  <si>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</si>
  <si>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</si>
  <si>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</si>
  <si>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</si>
  <si>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</si>
  <si>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</si>
  <si>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</si>
  <si>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</si>
  <si>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</si>
  <si>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</si>
  <si>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</si>
  <si>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</si>
  <si>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</si>
  <si>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</si>
  <si>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</si>
  <si>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</si>
  <si>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</si>
  <si>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</si>
  <si>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</si>
  <si>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</si>
  <si>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</si>
  <si>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</si>
  <si>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</si>
  <si>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</si>
  <si>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</si>
  <si>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</si>
  <si>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</si>
  <si>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</si>
  <si>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</si>
  <si>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</si>
  <si>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</si>
  <si>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</si>
  <si>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</si>
  <si>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</si>
  <si>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</si>
  <si>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</si>
  <si>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</si>
  <si>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</si>
  <si>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</si>
  <si>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</si>
  <si>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</si>
  <si>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</si>
  <si>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</si>
  <si>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</si>
  <si>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</si>
  <si>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</si>
  <si>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</si>
  <si>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</si>
  <si>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</si>
  <si>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</si>
  <si>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</si>
  <si>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</si>
  <si>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</si>
  <si>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</si>
  <si>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</si>
  <si>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</si>
  <si>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</si>
  <si>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</si>
  <si>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</si>
  <si>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</si>
  <si>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</si>
  <si>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</si>
  <si>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</si>
  <si>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</si>
  <si>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</si>
  <si>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</si>
  <si>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</si>
  <si>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</si>
  <si>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</si>
  <si>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</si>
  <si>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</si>
  <si>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</si>
  <si>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</si>
  <si>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</si>
  <si>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</si>
  <si>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</si>
  <si>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</si>
  <si>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</si>
  <si>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</si>
  <si>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</si>
  <si>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</si>
  <si>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</si>
  <si>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</si>
  <si>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</si>
  <si>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</si>
  <si>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</si>
  <si>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</si>
  <si>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</si>
  <si>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</si>
  <si>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</si>
  <si>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</si>
  <si>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</si>
  <si>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</si>
  <si>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</si>
  <si>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</si>
  <si>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</si>
  <si>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</si>
  <si>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</si>
  <si>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</si>
  <si>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</si>
  <si>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</si>
  <si>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</si>
  <si>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</si>
  <si>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</si>
  <si>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</si>
  <si>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</si>
  <si>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</si>
  <si>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</si>
  <si>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</si>
  <si>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</si>
  <si>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</si>
  <si>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</si>
  <si>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</si>
  <si>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</si>
  <si>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</si>
  <si>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</si>
  <si>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</si>
  <si>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</si>
  <si>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</si>
  <si>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</si>
  <si>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</si>
  <si>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</si>
  <si>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</si>
  <si>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</si>
  <si>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</si>
  <si>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</si>
  <si>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</si>
  <si>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</si>
  <si>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</si>
  <si>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</si>
  <si>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</si>
  <si>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</si>
  <si>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</si>
  <si>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</si>
  <si>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</si>
  <si>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</si>
  <si>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</si>
  <si>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</si>
  <si>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</si>
  <si>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</si>
  <si>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</si>
  <si>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</si>
  <si>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</si>
  <si>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</si>
  <si>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</si>
  <si>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</si>
  <si>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</si>
  <si>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</si>
  <si>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</si>
  <si>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</si>
  <si>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</si>
  <si>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</si>
  <si>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</si>
  <si>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</si>
  <si>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</si>
  <si>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</si>
  <si>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</si>
  <si>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</si>
  <si>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</si>
  <si>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</si>
  <si>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</si>
  <si>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</si>
  <si>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</si>
  <si>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</si>
  <si>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</si>
  <si>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</si>
  <si>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</si>
  <si>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</si>
  <si>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</si>
  <si>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</si>
  <si>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</si>
  <si>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</si>
  <si>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</si>
  <si>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</si>
  <si>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</si>
  <si>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</si>
  <si>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</si>
  <si>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</si>
  <si>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</si>
  <si>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</si>
  <si>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</si>
  <si>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</si>
  <si>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</si>
  <si>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</si>
  <si>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</si>
  <si>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</si>
  <si>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</si>
  <si>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</si>
  <si>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</si>
  <si>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</si>
  <si>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</si>
  <si>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</si>
  <si>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</si>
  <si>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</si>
  <si>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</si>
  <si>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</si>
  <si>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</si>
  <si>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</si>
  <si>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</si>
  <si>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</si>
  <si>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</si>
  <si>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</si>
  <si>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</si>
  <si>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</si>
  <si>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</si>
  <si>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</si>
  <si>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</si>
  <si>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</si>
  <si>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</si>
  <si>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</si>
  <si>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</si>
  <si>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</si>
  <si>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</si>
  <si>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</si>
  <si>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</si>
  <si>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</si>
  <si>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</si>
  <si>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</si>
  <si>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</si>
  <si>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</si>
  <si>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</si>
  <si>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</si>
  <si>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</si>
  <si>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</si>
  <si>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</si>
  <si>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</si>
  <si>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</si>
  <si>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</si>
  <si>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</si>
  <si>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</si>
  <si>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</si>
  <si>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</si>
  <si>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</si>
  <si>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</si>
  <si>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</si>
  <si>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</si>
  <si>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</si>
  <si>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</si>
  <si>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</si>
  <si>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</si>
  <si>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</si>
  <si>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</si>
  <si>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</si>
  <si>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</si>
  <si>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</si>
  <si>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</si>
  <si>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</si>
  <si>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</si>
  <si>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</si>
  <si>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</si>
  <si>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</si>
  <si>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</si>
  <si>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</si>
  <si>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</si>
  <si>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</si>
  <si>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</si>
  <si>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</si>
  <si>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</si>
  <si>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</si>
  <si>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</si>
  <si>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</si>
  <si>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</si>
  <si>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</si>
  <si>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</si>
  <si>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</si>
  <si>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</si>
  <si>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</si>
  <si>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</si>
  <si>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</si>
  <si>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</si>
  <si>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</si>
  <si>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</si>
  <si>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</si>
  <si>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</si>
  <si>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</si>
  <si>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</si>
  <si>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</si>
  <si>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</si>
  <si>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</si>
  <si>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</si>
  <si>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</si>
  <si>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</si>
  <si>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</si>
  <si>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</si>
  <si>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</si>
  <si>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</si>
  <si>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</si>
  <si>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</si>
  <si>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</si>
  <si>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</si>
  <si>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</si>
  <si>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</si>
  <si>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</si>
  <si>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</si>
  <si>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</si>
  <si>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</si>
  <si>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</si>
  <si>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</si>
  <si>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</si>
  <si>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</si>
  <si>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</si>
  <si>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</si>
  <si>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</si>
  <si>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</si>
  <si>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</si>
  <si>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</si>
  <si>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</si>
  <si>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</si>
  <si>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</si>
  <si>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</si>
  <si>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</si>
  <si>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</si>
  <si>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</si>
  <si>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</si>
  <si>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</si>
  <si>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</si>
  <si>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</si>
  <si>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</si>
  <si>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</si>
  <si>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</si>
  <si>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</si>
  <si>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</si>
  <si>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</si>
  <si>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</si>
  <si>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</si>
  <si>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</si>
  <si>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</si>
  <si>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</si>
  <si>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</si>
  <si>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</si>
  <si>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</si>
  <si>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</si>
  <si>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</si>
  <si>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</si>
  <si>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</si>
  <si>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</si>
  <si>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</si>
  <si>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</si>
  <si>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</si>
  <si>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</si>
  <si>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</si>
  <si>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</si>
  <si>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</si>
  <si>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</si>
  <si>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</si>
  <si>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</si>
  <si>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</si>
  <si>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</si>
  <si>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</si>
  <si>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</si>
  <si>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</si>
  <si>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</si>
  <si>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</si>
  <si>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</si>
  <si>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</si>
  <si>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</si>
  <si>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</si>
  <si>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</si>
  <si>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</si>
  <si>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</si>
  <si>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</si>
  <si>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</si>
  <si>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</si>
  <si>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</si>
  <si>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</si>
  <si>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</si>
  <si>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</si>
  <si>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</si>
  <si>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</si>
  <si>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</si>
  <si>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</si>
  <si>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</si>
  <si>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</si>
  <si>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</si>
  <si>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</si>
  <si>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</si>
  <si>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</si>
  <si>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</si>
  <si>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</si>
  <si>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</si>
  <si>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</si>
  <si>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</si>
  <si>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</si>
  <si>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</si>
  <si>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</si>
  <si>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</si>
  <si>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</si>
  <si>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</si>
  <si>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</si>
  <si>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</si>
  <si>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</si>
  <si>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</si>
  <si>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</si>
  <si>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</si>
  <si>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</si>
  <si>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</si>
  <si>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</si>
  <si>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</si>
  <si>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</si>
  <si>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</si>
  <si>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</si>
  <si>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</si>
  <si>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</si>
  <si>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</si>
  <si>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</si>
  <si>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</si>
  <si>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</si>
  <si>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</si>
  <si>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</si>
  <si>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</si>
  <si>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</si>
  <si>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</si>
  <si>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</si>
  <si>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</si>
  <si>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</si>
  <si>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</si>
  <si>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</si>
  <si>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</si>
  <si>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</si>
  <si>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</si>
  <si>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</si>
  <si>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</si>
  <si>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</si>
  <si>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</si>
  <si>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</si>
  <si>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</si>
  <si>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</si>
  <si>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</si>
  <si>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</si>
  <si>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</si>
  <si>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</si>
  <si>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</si>
  <si>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</si>
  <si>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</si>
  <si>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</si>
  <si>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</si>
  <si>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</si>
  <si>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</si>
  <si>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</si>
  <si>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</si>
  <si>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</si>
  <si>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</si>
  <si>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</si>
  <si>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</si>
  <si>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</si>
  <si>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</si>
  <si>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</si>
  <si>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</si>
  <si>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</si>
  <si>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</si>
  <si>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</si>
  <si>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</si>
  <si>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</si>
  <si>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</si>
  <si>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</si>
  <si>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</si>
  <si>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</si>
  <si>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</si>
  <si>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</si>
  <si>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</si>
  <si>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</si>
  <si>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</si>
  <si>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</si>
  <si>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</si>
  <si>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</si>
  <si>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</si>
  <si>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</si>
  <si>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</si>
  <si>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</si>
  <si>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</si>
  <si>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</si>
  <si>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</si>
  <si>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</si>
  <si>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</si>
  <si>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</si>
  <si>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</si>
  <si>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</si>
  <si>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</si>
  <si>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</si>
  <si>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</si>
  <si>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</si>
  <si>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</si>
  <si>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</si>
  <si>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</si>
  <si>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</si>
  <si>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</si>
  <si>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</si>
  <si>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</si>
  <si>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</si>
  <si>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</si>
  <si>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</si>
  <si>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</si>
  <si>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</si>
  <si>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</si>
  <si>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</si>
  <si>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</si>
  <si>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</si>
  <si>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</si>
  <si>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</si>
  <si>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</si>
  <si>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</si>
  <si>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</si>
  <si>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</si>
  <si>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</si>
  <si>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</si>
  <si>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</si>
  <si>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</si>
  <si>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</si>
  <si>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</si>
  <si>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</si>
  <si>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</si>
  <si>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</si>
  <si>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</si>
  <si>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</si>
  <si>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</si>
  <si>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</si>
  <si>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</si>
  <si>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</si>
  <si>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</si>
  <si>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</si>
  <si>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</si>
  <si>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</si>
  <si>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</si>
  <si>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</si>
  <si>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</si>
  <si>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</si>
  <si>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</si>
  <si>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</si>
  <si>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</si>
  <si>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</si>
  <si>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</si>
  <si>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</si>
  <si>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</si>
  <si>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</si>
  <si>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</si>
  <si>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</si>
  <si>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</si>
  <si>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</si>
  <si>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</si>
  <si>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</si>
  <si>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</si>
  <si>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</si>
  <si>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</si>
  <si>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</si>
  <si>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</si>
  <si>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</si>
  <si>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</si>
  <si>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</si>
  <si>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</si>
  <si>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</si>
  <si>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</si>
  <si>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</si>
  <si>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</si>
  <si>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</si>
  <si>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</si>
  <si>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</si>
  <si>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</si>
  <si>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</si>
  <si>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</si>
  <si>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</si>
  <si>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</si>
  <si>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</si>
  <si>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</si>
  <si>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</si>
  <si>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</si>
  <si>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</si>
  <si>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</si>
  <si>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</si>
  <si>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</si>
  <si>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</si>
  <si>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</si>
  <si>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</si>
  <si>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</si>
  <si>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</si>
  <si>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</si>
  <si>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</si>
  <si>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</si>
  <si>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</si>
  <si>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</si>
  <si>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</si>
  <si>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</si>
  <si>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</si>
  <si>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</si>
  <si>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</si>
  <si>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</si>
  <si>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</si>
  <si>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</si>
  <si>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</si>
  <si>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</si>
  <si>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</si>
  <si>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</si>
  <si>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</si>
  <si>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</si>
  <si>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</si>
  <si>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</si>
  <si>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</si>
  <si>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</si>
  <si>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</si>
  <si>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</si>
  <si>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</si>
  <si>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</si>
  <si>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</si>
  <si>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</si>
  <si>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</si>
  <si>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</si>
  <si>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</si>
  <si>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</si>
  <si>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</si>
  <si>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</si>
  <si>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</si>
  <si>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</si>
  <si>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</si>
  <si>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</si>
  <si>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</si>
  <si>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</si>
  <si>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</si>
  <si>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</si>
  <si>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</si>
  <si>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</si>
  <si>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</si>
  <si>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</si>
  <si>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</si>
  <si>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</si>
  <si>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</si>
  <si>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</si>
  <si>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</si>
  <si>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</si>
  <si>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</si>
  <si>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</si>
  <si>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</si>
  <si>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</si>
  <si>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</si>
  <si>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</si>
  <si>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</si>
  <si>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</si>
  <si>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</si>
  <si>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</si>
  <si>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</si>
  <si>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</si>
  <si>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</si>
  <si>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</si>
  <si>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</si>
  <si>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</si>
  <si>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</si>
  <si>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</si>
  <si>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</si>
  <si>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</si>
  <si>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</si>
  <si>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</si>
  <si>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</si>
  <si>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</si>
  <si>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</si>
  <si>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</si>
  <si>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</si>
  <si>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</si>
  <si>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</si>
  <si>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</si>
  <si>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</si>
  <si>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</si>
  <si>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</si>
  <si>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</si>
  <si>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</si>
  <si>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</si>
  <si>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</si>
  <si>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</si>
  <si>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</si>
  <si>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</si>
  <si>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</si>
  <si>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</si>
  <si>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</si>
  <si>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</si>
  <si>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</si>
  <si>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</si>
  <si>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</si>
  <si>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</si>
  <si>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</si>
  <si>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</si>
  <si>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</si>
  <si>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</si>
  <si>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</si>
  <si>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</si>
  <si>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</si>
  <si>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</si>
  <si>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</si>
  <si>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</si>
  <si>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</si>
  <si>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</si>
  <si>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</si>
  <si>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</si>
  <si>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</si>
  <si>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</si>
  <si>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</si>
  <si>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</si>
  <si>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</si>
  <si>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</si>
  <si>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</si>
  <si>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</si>
  <si>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</si>
  <si>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</si>
  <si>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</si>
  <si>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</si>
  <si>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</si>
  <si>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</si>
  <si>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</si>
  <si>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</si>
  <si>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</si>
  <si>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</si>
  <si>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</si>
  <si>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</si>
  <si>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</si>
  <si>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</si>
  <si>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</si>
  <si>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</si>
  <si>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</si>
  <si>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</si>
  <si>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</si>
  <si>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</si>
  <si>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</si>
  <si>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</si>
  <si>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</si>
  <si>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</si>
  <si>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</si>
  <si>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</si>
  <si>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</si>
  <si>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</si>
  <si>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</si>
  <si>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</si>
  <si>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</si>
  <si>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</si>
  <si>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</si>
  <si>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</si>
  <si>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</si>
  <si>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</si>
  <si>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</si>
  <si>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</si>
  <si>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</si>
  <si>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</si>
  <si>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</si>
  <si>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</si>
  <si>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</si>
  <si>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</si>
  <si>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</si>
  <si>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</si>
  <si>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</si>
  <si>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</si>
  <si>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</si>
  <si>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</si>
  <si>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</si>
  <si>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</si>
  <si>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</si>
  <si>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</si>
  <si>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</si>
  <si>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</si>
  <si>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</si>
  <si>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</si>
  <si>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</si>
  <si>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</si>
  <si>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</si>
  <si>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</si>
  <si>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</si>
  <si>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</si>
  <si>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</si>
  <si>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</si>
  <si>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</si>
  <si>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</si>
  <si>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</si>
  <si>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</si>
  <si>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</si>
  <si>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</si>
  <si>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</si>
  <si>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</si>
  <si>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</si>
  <si>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</si>
  <si>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</si>
  <si>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</si>
  <si>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</si>
  <si>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</si>
  <si>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</si>
  <si>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</si>
  <si>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</si>
  <si>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</si>
  <si>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</si>
  <si>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</si>
  <si>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</si>
  <si>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</si>
  <si>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</si>
  <si>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</si>
  <si>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</si>
  <si>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</si>
  <si>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</si>
  <si>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</si>
  <si>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</si>
  <si>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</si>
  <si>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</si>
  <si>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</si>
  <si>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</si>
  <si>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</si>
  <si>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</si>
  <si>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</si>
  <si>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</si>
  <si>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</si>
  <si>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</si>
  <si>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</si>
  <si>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</si>
  <si>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</si>
  <si>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</si>
  <si>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</si>
  <si>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</si>
  <si>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</si>
  <si>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</si>
  <si>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</si>
  <si>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</si>
  <si>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</si>
  <si>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</si>
  <si>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</si>
  <si>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</si>
  <si>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</si>
  <si>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</si>
  <si>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</si>
  <si>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</si>
  <si>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</si>
  <si>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</si>
  <si>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</si>
  <si>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</si>
  <si>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</si>
  <si>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</si>
  <si>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</si>
  <si>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</si>
  <si>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</si>
  <si>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</si>
  <si>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</si>
  <si>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</si>
  <si>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</si>
  <si>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</si>
  <si>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</si>
  <si>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</si>
  <si>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</si>
  <si>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</si>
  <si>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</si>
  <si>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</si>
  <si>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</si>
  <si>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</si>
  <si>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</si>
  <si>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</si>
  <si>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</si>
  <si>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</si>
  <si>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</si>
  <si>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</si>
  <si>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</si>
  <si>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</si>
  <si>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</si>
  <si>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</si>
  <si>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</si>
  <si>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</si>
  <si>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</si>
  <si>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</si>
  <si>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</si>
  <si>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</si>
  <si>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</si>
  <si>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</si>
  <si>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</si>
  <si>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</si>
  <si>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</si>
  <si>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</si>
  <si>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</si>
  <si>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</si>
  <si>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</si>
  <si>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</si>
  <si>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</si>
  <si>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</si>
  <si>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</si>
  <si>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</si>
  <si>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</si>
  <si>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</si>
  <si>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</si>
  <si>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</si>
  <si>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</si>
  <si>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</si>
  <si>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</si>
  <si>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</si>
  <si>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</si>
  <si>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</si>
  <si>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</si>
  <si>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</si>
  <si>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</si>
  <si>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</si>
  <si>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</si>
  <si>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</si>
  <si>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</si>
  <si>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</si>
  <si>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</si>
  <si>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</si>
  <si>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</si>
  <si>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</si>
  <si>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</si>
  <si>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</si>
  <si>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</si>
  <si>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</si>
  <si>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</si>
  <si>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</si>
  <si>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</si>
  <si>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</si>
  <si>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</si>
  <si>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</si>
  <si>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</si>
  <si>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</si>
  <si>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</si>
  <si>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</si>
  <si>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</si>
  <si>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</si>
  <si>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</si>
  <si>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</si>
  <si>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</si>
  <si>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</si>
  <si>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</si>
  <si>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</si>
  <si>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</si>
  <si>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</si>
  <si>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</si>
  <si>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</si>
  <si>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</si>
  <si>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</si>
  <si>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</si>
  <si>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</si>
  <si>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</si>
  <si>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</si>
  <si>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</si>
  <si>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</si>
  <si>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</si>
  <si>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</si>
  <si>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</si>
  <si>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</si>
  <si>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</si>
  <si>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</si>
  <si>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</si>
  <si>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</si>
  <si>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</si>
  <si>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</si>
  <si>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</si>
  <si>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</si>
  <si>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</si>
  <si>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</si>
  <si>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</si>
  <si>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</si>
  <si>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</si>
  <si>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</si>
  <si>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</si>
  <si>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</si>
  <si>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</si>
  <si>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</si>
  <si>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</si>
  <si>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</si>
  <si>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</si>
  <si>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</si>
  <si>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</si>
  <si>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</si>
  <si>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</si>
  <si>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</si>
  <si>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</si>
  <si>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</si>
  <si>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</si>
  <si>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</si>
  <si>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</si>
  <si>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</si>
  <si>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</si>
  <si>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</si>
  <si>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</si>
  <si>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</si>
  <si>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</si>
  <si>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</si>
  <si>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</si>
  <si>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</si>
  <si>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</si>
  <si>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</si>
  <si>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</si>
  <si>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</si>
  <si>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</si>
  <si>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</si>
  <si>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</si>
  <si>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</si>
  <si>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</si>
  <si>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</si>
  <si>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</si>
  <si>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</si>
  <si>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</si>
  <si>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</si>
  <si>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</si>
  <si>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</si>
  <si>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</si>
  <si>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</si>
  <si>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</si>
  <si>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</si>
  <si>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</si>
  <si>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</si>
  <si>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</si>
  <si>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</si>
  <si>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</si>
  <si>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</si>
  <si>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</si>
  <si>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</si>
  <si>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</si>
  <si>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</si>
  <si>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</si>
  <si>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</si>
  <si>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</si>
  <si>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</si>
  <si>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</si>
  <si>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</si>
  <si>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</si>
  <si>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</si>
  <si>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</si>
  <si>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</si>
  <si>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</si>
  <si>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</si>
  <si>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</si>
  <si>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</si>
  <si>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</si>
  <si>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</si>
  <si>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</si>
  <si>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</si>
  <si>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</si>
  <si>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</si>
  <si>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</si>
  <si>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</si>
  <si>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</si>
  <si>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</si>
  <si>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</si>
  <si>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</si>
  <si>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</si>
  <si>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</si>
  <si>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</si>
  <si>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</si>
  <si>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</si>
  <si>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</si>
  <si>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</si>
  <si>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</si>
  <si>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</si>
  <si>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</si>
  <si>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</si>
  <si>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</si>
  <si>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</si>
  <si>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</si>
  <si>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</si>
  <si>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</si>
  <si>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</si>
  <si>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</si>
  <si>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</si>
  <si>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</si>
  <si>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</si>
  <si>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</si>
  <si>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</si>
  <si>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</si>
  <si>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</si>
  <si>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</si>
  <si>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</si>
  <si>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</si>
  <si>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</si>
  <si>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</si>
  <si>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</si>
  <si>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</si>
  <si>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</si>
  <si>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</si>
  <si>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</si>
  <si>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</si>
  <si>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</si>
  <si>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</si>
  <si>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</si>
  <si>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</si>
  <si>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</si>
  <si>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</si>
  <si>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</si>
  <si>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</si>
  <si>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</si>
  <si>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</si>
  <si>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</si>
  <si>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</si>
  <si>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</si>
  <si>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</si>
  <si>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</si>
  <si>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</si>
  <si>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</si>
  <si>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</si>
  <si>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</si>
  <si>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</si>
  <si>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</si>
  <si>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</si>
  <si>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</si>
  <si>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</si>
  <si>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</si>
  <si>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</si>
  <si>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</si>
  <si>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</si>
  <si>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</si>
  <si>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</si>
  <si>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</si>
  <si>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</si>
  <si>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</si>
  <si>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</si>
  <si>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</si>
  <si>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</si>
  <si>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</si>
  <si>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</si>
  <si>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</si>
  <si>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</si>
  <si>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</si>
  <si>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</si>
  <si>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</si>
  <si>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</si>
  <si>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</si>
  <si>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</si>
  <si>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</si>
  <si>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</si>
  <si>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</si>
  <si>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</si>
  <si>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</si>
  <si>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</si>
  <si>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</si>
  <si>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</si>
  <si>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</si>
  <si>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</si>
  <si>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</si>
  <si>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</si>
  <si>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</si>
  <si>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</si>
  <si>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</si>
  <si>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</si>
  <si>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</si>
  <si>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</si>
  <si>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</si>
  <si>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</si>
  <si>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</si>
  <si>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</si>
  <si>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</si>
  <si>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</si>
  <si>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</si>
  <si>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</si>
  <si>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</si>
  <si>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</si>
  <si>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</si>
  <si>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</si>
  <si>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</si>
  <si>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</si>
  <si>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</si>
  <si>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</si>
  <si>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</si>
  <si>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</si>
  <si>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</si>
  <si>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</si>
  <si>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</si>
  <si>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</si>
  <si>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</si>
  <si>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</si>
  <si>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</si>
  <si>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</si>
  <si>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</si>
  <si>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</si>
  <si>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</si>
  <si>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</si>
  <si>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</si>
  <si>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</si>
  <si>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</si>
  <si>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</si>
  <si>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</si>
  <si>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</si>
  <si>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</si>
  <si>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</si>
  <si>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</si>
  <si>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</si>
  <si>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</si>
  <si>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</si>
  <si>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</si>
  <si>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</si>
  <si>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</si>
  <si>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</si>
  <si>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</si>
  <si>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</si>
  <si>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</si>
  <si>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</si>
  <si>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</si>
  <si>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</si>
  <si>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</si>
  <si>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</si>
  <si>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</si>
  <si>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</si>
  <si>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</si>
  <si>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</si>
  <si>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</si>
  <si>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</si>
  <si>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</si>
  <si>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</si>
  <si>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</si>
  <si>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</si>
  <si>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</si>
  <si>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</si>
  <si>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</si>
  <si>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</si>
  <si>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</si>
  <si>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</si>
  <si>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</si>
  <si>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</si>
  <si>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</si>
  <si>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</si>
  <si>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</si>
  <si>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</si>
  <si>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</si>
  <si>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</si>
  <si>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</si>
  <si>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</si>
  <si>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</si>
  <si>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</si>
  <si>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</si>
  <si>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</si>
  <si>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</si>
  <si>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</si>
  <si>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</si>
  <si>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</si>
  <si>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</si>
  <si>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</si>
  <si>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</si>
  <si>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</si>
  <si>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</si>
  <si>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</si>
  <si>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</si>
  <si>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</si>
  <si>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</si>
  <si>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</si>
  <si>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</si>
  <si>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</si>
  <si>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</si>
  <si>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</si>
  <si>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</si>
  <si>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</si>
  <si>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</si>
  <si>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</si>
  <si>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</si>
  <si>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</si>
  <si>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</si>
  <si>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</si>
  <si>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</si>
  <si>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</si>
  <si>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</si>
  <si>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</si>
  <si>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</si>
  <si>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</si>
  <si>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</si>
  <si>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</si>
  <si>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</si>
  <si>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</si>
  <si>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</si>
  <si>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</si>
  <si>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</si>
  <si>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</si>
  <si>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</si>
  <si>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</si>
  <si>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</si>
  <si>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</si>
  <si>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</si>
  <si>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</si>
  <si>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</si>
  <si>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</si>
  <si>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</si>
  <si>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</si>
  <si>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</si>
  <si>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</si>
  <si>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</si>
  <si>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</si>
  <si>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</si>
  <si>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</si>
  <si>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</si>
  <si>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</si>
  <si>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</si>
  <si>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</si>
  <si>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</si>
  <si>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</si>
  <si>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</si>
  <si>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</si>
  <si>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</si>
  <si>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</si>
  <si>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</si>
  <si>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</si>
  <si>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</si>
  <si>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</si>
  <si>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</si>
  <si>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</si>
  <si>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</si>
  <si>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</si>
  <si>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</si>
  <si>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</si>
  <si>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</si>
  <si>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</si>
  <si>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</si>
  <si>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</si>
  <si>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</si>
  <si>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</si>
  <si>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</si>
  <si>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</si>
  <si>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</si>
  <si>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</si>
  <si>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</si>
  <si>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</si>
  <si>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</si>
  <si>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</si>
  <si>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</si>
  <si>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</si>
  <si>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</si>
  <si>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</si>
  <si>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</si>
  <si>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</si>
  <si>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</si>
  <si>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</si>
  <si>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</si>
  <si>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</si>
  <si>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</si>
  <si>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</si>
  <si>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</si>
  <si>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</si>
  <si>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</si>
  <si>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</si>
  <si>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</si>
  <si>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</si>
  <si>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</si>
  <si>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</si>
  <si>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</si>
  <si>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</si>
  <si>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</si>
  <si>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</si>
  <si>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</si>
  <si>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</si>
  <si>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</si>
  <si>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</si>
  <si>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</si>
  <si>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</si>
  <si>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</si>
  <si>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</si>
  <si>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</si>
  <si>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</si>
  <si>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</si>
  <si>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</si>
  <si>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</si>
  <si>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</si>
  <si>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</si>
  <si>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</si>
  <si>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</si>
  <si>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</si>
  <si>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</si>
  <si>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</si>
  <si>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</si>
  <si>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</si>
  <si>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</si>
  <si>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</si>
  <si>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</si>
  <si>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</si>
  <si>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</si>
  <si>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</si>
  <si>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</si>
  <si>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</si>
  <si>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</si>
  <si>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</si>
  <si>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</si>
  <si>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</si>
  <si>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</si>
  <si>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</si>
  <si>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</si>
  <si>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</si>
  <si>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</si>
  <si>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</si>
  <si>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</si>
  <si>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</si>
  <si>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</si>
  <si>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</si>
  <si>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</si>
  <si>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</si>
  <si>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</si>
  <si>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</si>
  <si>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</si>
  <si>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</si>
  <si>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</si>
  <si>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</si>
  <si>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</si>
  <si>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</si>
  <si>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</si>
  <si>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</si>
  <si>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</si>
  <si>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</si>
  <si>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</si>
  <si>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</si>
  <si>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</si>
  <si>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</si>
  <si>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</si>
  <si>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</si>
  <si>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</si>
  <si>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</si>
  <si>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</si>
  <si>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</si>
  <si>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</si>
  <si>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</si>
  <si>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</si>
  <si>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</si>
  <si>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</si>
  <si>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</si>
  <si>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</si>
  <si>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</si>
  <si>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</si>
  <si>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</si>
  <si>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</si>
  <si>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</si>
  <si>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</si>
  <si>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</si>
  <si>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</si>
  <si>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</si>
  <si>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</si>
  <si>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</si>
  <si>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</si>
  <si>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</si>
  <si>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</si>
  <si>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</si>
  <si>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</si>
  <si>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</si>
  <si>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</si>
  <si>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</si>
  <si>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</si>
  <si>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</si>
  <si>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</si>
  <si>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</si>
  <si>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</si>
  <si>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</si>
  <si>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</si>
  <si>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</si>
  <si>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</si>
  <si>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</si>
  <si>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</si>
  <si>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</si>
  <si>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</si>
  <si>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</si>
  <si>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</si>
  <si>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</si>
  <si>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</si>
  <si>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</si>
  <si>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</si>
  <si>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</si>
  <si>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</si>
  <si>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</si>
  <si>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</si>
  <si>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</si>
  <si>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</si>
  <si>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</si>
  <si>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</si>
  <si>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</si>
  <si>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</si>
  <si>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</si>
  <si>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</si>
  <si>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</si>
  <si>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</si>
  <si>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</si>
  <si>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</si>
  <si>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</si>
  <si>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</si>
  <si>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</si>
  <si>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</si>
  <si>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</si>
  <si>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</si>
  <si>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</si>
  <si>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</si>
  <si>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</si>
  <si>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</si>
  <si>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</si>
  <si>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</si>
  <si>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</si>
  <si>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</si>
  <si>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</si>
  <si>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</si>
  <si>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</si>
  <si>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</si>
  <si>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</si>
  <si>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</si>
  <si>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</si>
  <si>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</si>
  <si>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</si>
  <si>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</si>
  <si>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</si>
  <si>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</si>
  <si>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</si>
  <si>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</si>
  <si>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</si>
  <si>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</si>
  <si>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</si>
  <si>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</si>
  <si>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</si>
  <si>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</si>
  <si>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</si>
  <si>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</si>
  <si>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</si>
  <si>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</si>
  <si>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</si>
  <si>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</si>
  <si>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</si>
  <si>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</si>
  <si>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</si>
  <si>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</si>
  <si>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</si>
  <si>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</si>
  <si>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</si>
  <si>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</si>
  <si>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</si>
  <si>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</si>
  <si>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</si>
  <si>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</si>
  <si>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</si>
  <si>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</si>
  <si>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</si>
  <si>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</si>
  <si>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</si>
  <si>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</si>
  <si>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</si>
  <si>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</si>
  <si>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</si>
  <si>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</si>
  <si>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</si>
  <si>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</si>
  <si>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</si>
  <si>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</si>
  <si>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</si>
  <si>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</si>
  <si>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</si>
  <si>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</si>
  <si>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</si>
  <si>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</si>
  <si>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</si>
  <si>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</si>
  <si>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</si>
  <si>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</si>
  <si>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</si>
  <si>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</si>
  <si>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</si>
  <si>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</si>
  <si>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</si>
  <si>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</si>
  <si>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</si>
  <si>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</si>
  <si>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</si>
  <si>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</si>
  <si>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</si>
  <si>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</si>
  <si>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</si>
  <si>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</si>
  <si>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</si>
  <si>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</si>
  <si>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</si>
  <si>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</si>
  <si>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</si>
  <si>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</si>
  <si>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</si>
  <si>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</si>
  <si>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</si>
  <si>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</si>
  <si>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</si>
  <si>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</si>
  <si>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</si>
  <si>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</si>
  <si>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</si>
  <si>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</si>
  <si>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</si>
  <si>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</si>
  <si>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</si>
  <si>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</si>
  <si>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</si>
  <si>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</si>
  <si>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</si>
  <si>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</si>
  <si>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</si>
  <si>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</si>
  <si>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</si>
  <si>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</si>
  <si>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</si>
  <si>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</si>
  <si>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</si>
  <si>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</si>
  <si>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</si>
  <si>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</si>
  <si>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</si>
  <si>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</si>
  <si>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</si>
  <si>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</si>
  <si>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</si>
  <si>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</si>
  <si>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</si>
  <si>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</si>
  <si>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</si>
  <si>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</si>
  <si>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</si>
  <si>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</si>
  <si>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</si>
  <si>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</si>
  <si>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</si>
  <si>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</si>
  <si>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</si>
  <si>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</si>
  <si>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</si>
  <si>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</si>
  <si>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</si>
  <si>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</si>
  <si>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</si>
  <si>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</si>
  <si>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</si>
  <si>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</si>
  <si>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</si>
  <si>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</si>
  <si>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</si>
  <si>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</si>
  <si>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</si>
  <si>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</si>
  <si>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</si>
  <si>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</si>
  <si>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</si>
  <si>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</si>
  <si>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</si>
  <si>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</si>
  <si>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</si>
  <si>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</si>
  <si>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</si>
  <si>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</si>
  <si>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</si>
  <si>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</si>
  <si>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</si>
  <si>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</si>
  <si>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</si>
  <si>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</si>
  <si>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</si>
  <si>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</si>
  <si>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</si>
  <si>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</si>
  <si>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</si>
  <si>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</si>
  <si>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</si>
  <si>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</si>
  <si>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</si>
  <si>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</si>
  <si>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</si>
  <si>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</si>
  <si>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</si>
  <si>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</si>
  <si>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</si>
  <si>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</si>
  <si>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</si>
  <si>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</si>
  <si>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</si>
  <si>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</si>
  <si>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</si>
  <si>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</si>
  <si>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</si>
  <si>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</si>
  <si>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</si>
  <si>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</si>
  <si>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</si>
  <si>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</si>
  <si>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</si>
  <si>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</si>
  <si>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</si>
  <si>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</si>
  <si>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</si>
  <si>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</si>
  <si>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</si>
  <si>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</si>
  <si>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</si>
  <si>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</si>
  <si>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</si>
  <si>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</si>
  <si>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</si>
  <si>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</si>
  <si>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</si>
  <si>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</si>
  <si>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</si>
  <si>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</si>
  <si>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</si>
  <si>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</si>
  <si>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</si>
  <si>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</si>
  <si>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</si>
  <si>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</si>
  <si>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</si>
  <si>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</si>
  <si>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</si>
  <si>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</si>
  <si>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</si>
  <si>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</si>
  <si>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</si>
  <si>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</si>
  <si>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</si>
  <si>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</si>
  <si>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</si>
  <si>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</si>
  <si>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</si>
  <si>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</si>
  <si>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</si>
  <si>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</si>
  <si>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</si>
  <si>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</si>
  <si>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</si>
  <si>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</si>
  <si>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</si>
  <si>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</si>
  <si>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</si>
  <si>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</si>
  <si>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</si>
  <si>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</si>
  <si>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</si>
  <si>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</si>
  <si>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</si>
  <si>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</si>
  <si>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</si>
  <si>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</si>
  <si>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</si>
  <si>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</si>
  <si>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</si>
  <si>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</si>
  <si>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</si>
  <si>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</si>
  <si>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</si>
  <si>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</si>
  <si>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</si>
  <si>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</si>
  <si>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</si>
  <si>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</si>
  <si>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</si>
  <si>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</si>
  <si>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</si>
  <si>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</si>
  <si>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</si>
  <si>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</si>
  <si>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</si>
  <si>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</si>
  <si>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</si>
  <si>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</si>
  <si>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</si>
  <si>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</si>
  <si>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</si>
  <si>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</si>
  <si>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</si>
  <si>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</si>
  <si>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</si>
  <si>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</si>
  <si>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</si>
  <si>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</si>
  <si>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</si>
  <si>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</si>
  <si>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</si>
  <si>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</si>
  <si>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</si>
  <si>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</si>
  <si>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</si>
  <si>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</si>
  <si>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</si>
  <si>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</si>
  <si>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</si>
  <si>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</si>
  <si>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</si>
  <si>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</si>
  <si>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</si>
  <si>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</si>
  <si>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</si>
  <si>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</si>
  <si>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</si>
  <si>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</si>
  <si>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</si>
  <si>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</si>
  <si>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</si>
  <si>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</si>
  <si>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</si>
  <si>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</si>
  <si>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</si>
  <si>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</si>
  <si>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</si>
  <si>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</si>
  <si>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</si>
  <si>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</si>
  <si>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</si>
  <si>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</si>
  <si>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</si>
  <si>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</si>
  <si>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</si>
  <si>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</si>
  <si>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</si>
  <si>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</si>
  <si>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</si>
  <si>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</si>
  <si>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</si>
  <si>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</si>
  <si>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</si>
  <si>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</si>
  <si>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</si>
  <si>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</si>
  <si>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</si>
  <si>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</si>
  <si>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</si>
  <si>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</si>
  <si>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</si>
  <si>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</si>
  <si>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</si>
  <si>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</si>
  <si>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</si>
  <si>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</si>
  <si>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</si>
  <si>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</si>
  <si>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</si>
  <si>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</si>
  <si>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</si>
  <si>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</si>
  <si>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</si>
  <si>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</si>
  <si>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</si>
  <si>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</si>
  <si>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</si>
  <si>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</si>
  <si>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</si>
  <si>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</si>
  <si>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</si>
  <si>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</si>
  <si>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</si>
  <si>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</si>
  <si>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</si>
  <si>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</si>
  <si>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</si>
  <si>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</si>
  <si>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</si>
  <si>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</si>
  <si>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</si>
  <si>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</si>
  <si>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</si>
  <si>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</si>
  <si>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</si>
  <si>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</si>
  <si>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</si>
  <si>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</si>
  <si>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</si>
  <si>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</si>
  <si>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</si>
  <si>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</si>
  <si>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</si>
  <si>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</si>
  <si>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</si>
  <si>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</si>
  <si>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</si>
  <si>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</si>
  <si>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</si>
  <si>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</si>
  <si>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</si>
  <si>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</si>
  <si>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</si>
  <si>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</si>
  <si>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</si>
  <si>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</si>
  <si>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</si>
  <si>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</si>
  <si>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</si>
  <si>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</si>
  <si>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</si>
  <si>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</si>
  <si>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</si>
  <si>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</si>
  <si>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</si>
  <si>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</si>
  <si>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</si>
  <si>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</si>
  <si>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</si>
  <si>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</si>
  <si>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</si>
  <si>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</si>
  <si>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</si>
  <si>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</si>
  <si>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</si>
  <si>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</si>
  <si>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</si>
  <si>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</si>
  <si>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</si>
  <si>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</si>
  <si>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</si>
  <si>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</si>
  <si>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</si>
  <si>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</si>
  <si>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</si>
  <si>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</si>
  <si>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</si>
  <si>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</si>
  <si>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</si>
  <si>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</si>
  <si>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</si>
  <si>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</si>
  <si>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</si>
  <si>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</si>
  <si>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</si>
  <si>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</si>
  <si>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</si>
  <si>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</si>
  <si>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</si>
  <si>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</si>
  <si>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</si>
  <si>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</si>
  <si>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</si>
  <si>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</si>
  <si>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</si>
  <si>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</si>
  <si>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</si>
  <si>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</si>
  <si>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</si>
  <si>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</si>
  <si>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</si>
  <si>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</si>
  <si>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</si>
  <si>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</si>
  <si>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</si>
  <si>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</si>
  <si>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</si>
  <si>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</si>
  <si>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</si>
  <si>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</si>
  <si>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</si>
  <si>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</si>
  <si>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</si>
  <si>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</si>
  <si>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</si>
  <si>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</si>
  <si>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</si>
  <si>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</si>
  <si>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</si>
  <si>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</si>
  <si>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</si>
  <si>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</si>
  <si>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</si>
  <si>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</si>
  <si>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</si>
  <si>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</si>
  <si>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</si>
  <si>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</si>
  <si>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</si>
  <si>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</si>
  <si>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</si>
  <si>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</si>
  <si>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</si>
  <si>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</si>
  <si>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</si>
  <si>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</si>
  <si>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</si>
  <si>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</si>
  <si>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</si>
  <si>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</si>
  <si>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</si>
  <si>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</si>
  <si>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</si>
  <si>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</si>
  <si>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</si>
  <si>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</si>
  <si>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</si>
  <si>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</si>
  <si>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</si>
  <si>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</si>
  <si>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</si>
  <si>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</si>
  <si>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</si>
  <si>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</si>
  <si>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</si>
  <si>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</si>
  <si>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</si>
  <si>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</si>
  <si>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</si>
  <si>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</si>
  <si>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</si>
  <si>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</si>
  <si>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</si>
  <si>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</si>
  <si>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</si>
  <si>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</si>
  <si>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</si>
  <si>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</si>
  <si>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</si>
  <si>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</si>
  <si>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</si>
  <si>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</si>
  <si>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</si>
  <si>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</si>
  <si>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</si>
  <si>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</si>
  <si>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</si>
  <si>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</si>
  <si>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</si>
  <si>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</si>
  <si>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</si>
  <si>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</si>
  <si>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</si>
  <si>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</si>
  <si>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</si>
  <si>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</si>
  <si>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</si>
  <si>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</si>
  <si>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</si>
  <si>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</si>
  <si>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</si>
  <si>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</si>
  <si>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</si>
  <si>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</si>
  <si>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</si>
  <si>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</si>
  <si>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</si>
  <si>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</si>
  <si>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</si>
  <si>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</si>
  <si>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</si>
  <si>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</si>
  <si>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</si>
  <si>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</si>
  <si>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</si>
  <si>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</si>
  <si>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</si>
  <si>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</si>
  <si>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</si>
  <si>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</si>
  <si>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</si>
  <si>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</si>
  <si>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</si>
  <si>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</si>
  <si>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</si>
  <si>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</si>
  <si>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</si>
  <si>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</si>
  <si>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</si>
  <si>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</si>
  <si>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</si>
  <si>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</si>
  <si>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</si>
  <si>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</si>
  <si>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</si>
  <si>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</si>
  <si>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</si>
  <si>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</si>
  <si>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</si>
  <si>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</si>
  <si>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</si>
  <si>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</si>
  <si>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</si>
  <si>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</si>
  <si>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</si>
  <si>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</si>
  <si>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</si>
  <si>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</si>
  <si>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</si>
  <si>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</si>
  <si>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</si>
  <si>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</si>
  <si>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</si>
  <si>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</si>
  <si>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</si>
  <si>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</si>
  <si>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</si>
  <si>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</si>
  <si>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</si>
  <si>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</si>
  <si>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</si>
  <si>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</si>
  <si>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</si>
  <si>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</si>
  <si>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</si>
  <si>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</si>
  <si>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</si>
  <si>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</si>
  <si>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</si>
  <si>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</si>
  <si>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</si>
  <si>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</si>
  <si>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</si>
  <si>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</si>
  <si>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</si>
  <si>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</si>
  <si>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</si>
  <si>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</si>
  <si>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</si>
  <si>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</si>
  <si>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</si>
  <si>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</si>
  <si>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</si>
  <si>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</si>
  <si>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</si>
  <si>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</si>
  <si>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</si>
  <si>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</si>
  <si>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</si>
  <si>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</si>
  <si>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</si>
  <si>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</si>
  <si>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</si>
  <si>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</si>
  <si>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</si>
  <si>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</si>
  <si>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</si>
  <si>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</si>
  <si>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</si>
  <si>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</si>
  <si>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</si>
  <si>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</si>
  <si>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</si>
  <si>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</si>
  <si>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</si>
  <si>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</si>
  <si>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</si>
  <si>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</si>
  <si>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</si>
  <si>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</si>
  <si>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</si>
  <si>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</si>
  <si>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</si>
  <si>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</si>
  <si>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</si>
  <si>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</si>
  <si>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</si>
  <si>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</si>
  <si>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</si>
  <si>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</si>
  <si>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</si>
  <si>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</si>
  <si>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</si>
  <si>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</si>
  <si>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</si>
  <si>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</si>
  <si>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</si>
  <si>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</si>
  <si>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</si>
  <si>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</si>
  <si>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</si>
  <si>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</si>
  <si>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</si>
  <si>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</si>
  <si>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</si>
  <si>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</si>
  <si>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</si>
  <si>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</si>
  <si>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</si>
  <si>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</si>
  <si>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</si>
  <si>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</si>
  <si>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</si>
  <si>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</si>
  <si>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</si>
  <si>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</si>
  <si>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</si>
  <si>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</si>
  <si>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</si>
  <si>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</si>
  <si>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</si>
  <si>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</si>
  <si>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</si>
  <si>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</si>
  <si>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</si>
  <si>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</si>
  <si>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</si>
  <si>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</si>
  <si>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</si>
  <si>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</si>
  <si>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</si>
  <si>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</si>
  <si>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</si>
  <si>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</si>
  <si>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</si>
  <si>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</si>
  <si>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</si>
  <si>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</si>
  <si>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</si>
  <si>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</si>
  <si>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</si>
  <si>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</si>
  <si>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</si>
  <si>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</si>
  <si>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</si>
  <si>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</si>
  <si>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</si>
  <si>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</si>
  <si>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</si>
  <si>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</si>
  <si>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</si>
  <si>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</si>
  <si>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</si>
  <si>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</si>
  <si>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</si>
  <si>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</si>
  <si>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</si>
  <si>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</si>
  <si>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</si>
  <si>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</si>
  <si>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</si>
  <si>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</si>
  <si>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</si>
  <si>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</si>
  <si>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</si>
  <si>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</si>
  <si>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</si>
  <si>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</si>
  <si>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</si>
  <si>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</si>
  <si>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</si>
  <si>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</si>
  <si>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</si>
  <si>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</si>
  <si>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</si>
  <si>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</si>
  <si>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</si>
  <si>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</si>
  <si>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</si>
  <si>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</si>
  <si>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</si>
  <si>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</si>
  <si>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</si>
  <si>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</si>
  <si>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</si>
  <si>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</si>
  <si>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</si>
  <si>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</si>
  <si>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</si>
  <si>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</si>
  <si>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</si>
  <si>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</si>
  <si>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</si>
  <si>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</si>
  <si>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</si>
  <si>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</si>
  <si>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</si>
  <si>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</si>
  <si>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</si>
  <si>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</si>
  <si>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</si>
  <si>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</si>
  <si>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</si>
  <si>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</si>
  <si>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</si>
  <si>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</si>
  <si>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</si>
  <si>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</si>
  <si>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</si>
  <si>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</si>
  <si>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</si>
  <si>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</si>
  <si>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</si>
  <si>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</si>
  <si>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</si>
  <si>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</si>
  <si>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</si>
  <si>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</si>
  <si>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</si>
  <si>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</si>
  <si>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</si>
  <si>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</si>
  <si>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</si>
  <si>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</si>
  <si>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</si>
  <si>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</si>
  <si>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</si>
  <si>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</si>
  <si>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</si>
  <si>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</si>
  <si>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</si>
  <si>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</si>
  <si>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</si>
  <si>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</si>
  <si>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</si>
  <si>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</si>
  <si>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</si>
  <si>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</si>
  <si>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</si>
  <si>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</si>
  <si>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</si>
  <si>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</si>
  <si>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</si>
  <si>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</si>
  <si>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</si>
  <si>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</si>
  <si>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</si>
  <si>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</si>
  <si>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</si>
  <si>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</si>
  <si>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</si>
  <si>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</si>
  <si>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</si>
  <si>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</si>
  <si>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</si>
  <si>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</si>
  <si>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</si>
  <si>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</si>
  <si>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</si>
  <si>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</si>
  <si>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</si>
  <si>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</si>
  <si>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</si>
  <si>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</si>
  <si>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</si>
  <si>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</si>
  <si>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</si>
  <si>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</si>
  <si>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</si>
  <si>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</si>
  <si>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</si>
  <si>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</si>
  <si>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</si>
  <si>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</si>
  <si>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</si>
  <si>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</si>
  <si>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</si>
  <si>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</si>
  <si>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</si>
  <si>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</si>
  <si>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</si>
  <si>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</si>
  <si>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</si>
  <si>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</si>
  <si>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</si>
  <si>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</si>
  <si>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</si>
  <si>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</si>
  <si>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</si>
  <si>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</si>
  <si>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</si>
  <si>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</si>
  <si>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</si>
  <si>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</si>
  <si>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</si>
  <si>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</si>
  <si>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</si>
  <si>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</si>
  <si>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</si>
  <si>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</si>
  <si>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</si>
  <si>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</si>
  <si>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</si>
  <si>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</si>
  <si>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</si>
  <si>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</si>
  <si>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</si>
  <si>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</si>
  <si>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</si>
  <si>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</si>
  <si>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</si>
  <si>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</si>
  <si>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</si>
  <si>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</si>
  <si>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</si>
  <si>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</si>
  <si>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</si>
  <si>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</si>
  <si>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</si>
  <si>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</si>
  <si>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</si>
  <si>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</si>
  <si>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</si>
  <si>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</si>
  <si>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</si>
  <si>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</si>
  <si>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</si>
  <si>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</si>
  <si>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</si>
  <si>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</si>
  <si>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</si>
  <si>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</si>
  <si>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</si>
  <si>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</si>
  <si>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</si>
  <si>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</si>
  <si>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</si>
  <si>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</si>
  <si>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</si>
  <si>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</si>
  <si>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</si>
  <si>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</si>
  <si>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</si>
  <si>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</si>
  <si>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</si>
  <si>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</si>
  <si>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</si>
  <si>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</si>
  <si>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</si>
  <si>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</si>
  <si>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</si>
  <si>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</si>
  <si>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</si>
  <si>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</si>
  <si>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</si>
  <si>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</si>
  <si>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</si>
  <si>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</si>
  <si>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</si>
  <si>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</si>
  <si>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</si>
  <si>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</si>
  <si>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</si>
  <si>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</si>
  <si>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</si>
  <si>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</si>
  <si>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</si>
  <si>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</si>
  <si>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</si>
  <si>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</si>
  <si>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</si>
  <si>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</si>
  <si>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</si>
  <si>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</si>
  <si>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</si>
  <si>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</si>
  <si>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</si>
  <si>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</si>
  <si>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</si>
  <si>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</si>
  <si>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</si>
  <si>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</si>
  <si>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</si>
  <si>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</si>
  <si>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</si>
  <si>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</si>
  <si>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</si>
  <si>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</si>
  <si>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</si>
  <si>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</si>
  <si>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</si>
  <si>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</si>
  <si>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</si>
  <si>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</si>
  <si>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</si>
  <si>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</si>
  <si>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</si>
  <si>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</si>
  <si>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</si>
  <si>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</si>
  <si>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</si>
  <si>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</si>
  <si>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</si>
  <si>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</si>
  <si>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</si>
  <si>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</si>
  <si>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</si>
  <si>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</si>
  <si>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</si>
  <si>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</si>
  <si>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</si>
  <si>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</si>
  <si>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</si>
  <si>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</si>
  <si>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</si>
  <si>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</si>
  <si>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</si>
  <si>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</si>
  <si>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</si>
  <si>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</si>
  <si>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</si>
  <si>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</si>
  <si>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</si>
  <si>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</si>
  <si>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</si>
  <si>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</si>
  <si>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</si>
  <si>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</si>
  <si>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</si>
  <si>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</si>
  <si>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</si>
  <si>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</si>
  <si>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</si>
  <si>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</si>
  <si>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</si>
  <si>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</si>
  <si>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</si>
  <si>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</si>
  <si>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</si>
  <si>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</si>
  <si>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</si>
  <si>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</si>
  <si>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</si>
  <si>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</si>
  <si>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</si>
  <si>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</si>
  <si>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</si>
  <si>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</si>
  <si>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</si>
  <si>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</si>
  <si>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</si>
  <si>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</si>
  <si>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</si>
  <si>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</si>
  <si>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</si>
  <si>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</si>
  <si>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</si>
  <si>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</si>
  <si>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</si>
  <si>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</si>
  <si>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</si>
  <si>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</si>
  <si>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</si>
  <si>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</si>
  <si>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</si>
  <si>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</si>
  <si>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</si>
  <si>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</si>
  <si>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</si>
  <si>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</si>
  <si>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</si>
  <si>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</si>
  <si>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</si>
  <si>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</si>
  <si>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</si>
  <si>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</si>
  <si>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</si>
  <si>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</si>
  <si>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</si>
  <si>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</si>
  <si>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</si>
  <si>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</si>
  <si>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</si>
  <si>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</si>
  <si>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</si>
  <si>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</si>
  <si>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</si>
  <si>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</si>
  <si>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</si>
  <si>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</si>
  <si>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</si>
  <si>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</si>
  <si>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</si>
  <si>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</si>
  <si>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</si>
  <si>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</si>
  <si>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</si>
  <si>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</si>
  <si>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</si>
  <si>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</si>
  <si>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</si>
  <si>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</si>
  <si>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</si>
  <si>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</si>
  <si>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</si>
  <si>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</si>
  <si>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</si>
  <si>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</si>
  <si>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</si>
  <si>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</si>
  <si>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</si>
  <si>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</si>
  <si>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</si>
  <si>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</si>
  <si>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</si>
  <si>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</si>
  <si>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</si>
  <si>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</si>
  <si>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</si>
  <si>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</si>
  <si>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</si>
  <si>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</si>
  <si>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</si>
  <si>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</si>
  <si>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</si>
  <si>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</si>
  <si>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</si>
  <si>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</si>
  <si>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</si>
  <si>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</si>
  <si>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</si>
  <si>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</si>
  <si>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</si>
  <si>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</si>
  <si>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</si>
  <si>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</si>
  <si>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</si>
  <si>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</si>
  <si>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</si>
  <si>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</si>
  <si>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</si>
  <si>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</si>
  <si>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</si>
  <si>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</si>
  <si>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</si>
  <si>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</si>
  <si>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</si>
  <si>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</si>
  <si>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</si>
  <si>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</si>
  <si>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</si>
  <si>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</si>
  <si>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</si>
  <si>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</si>
  <si>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</si>
  <si>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</si>
  <si>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</si>
  <si>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</si>
  <si>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</si>
  <si>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</si>
  <si>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</si>
  <si>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</si>
  <si>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</si>
  <si>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</si>
  <si>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</si>
  <si>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</si>
  <si>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</si>
  <si>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</si>
  <si>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</si>
  <si>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</si>
  <si>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</si>
  <si>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</si>
  <si>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</si>
  <si>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</si>
  <si>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</si>
  <si>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</si>
  <si>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</si>
  <si>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</si>
  <si>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</si>
  <si>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</si>
  <si>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</si>
  <si>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</si>
  <si>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</si>
  <si>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</si>
  <si>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</si>
  <si>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</si>
  <si>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</si>
  <si>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</si>
  <si>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</si>
  <si>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</si>
  <si>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</si>
  <si>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</si>
  <si>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</si>
  <si>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</si>
  <si>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</si>
  <si>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</si>
  <si>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</si>
  <si>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</si>
  <si>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</si>
  <si>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</si>
  <si>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</si>
  <si>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</si>
  <si>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</si>
  <si>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</si>
  <si>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</si>
  <si>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</si>
  <si>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</si>
  <si>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</si>
  <si>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</si>
  <si>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</si>
  <si>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</si>
  <si>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</si>
  <si>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</si>
  <si>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</si>
  <si>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</si>
  <si>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</si>
  <si>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</si>
  <si>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</si>
  <si>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</si>
  <si>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</si>
  <si>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</si>
  <si>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</si>
  <si>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</si>
  <si>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</si>
  <si>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</si>
  <si>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</si>
  <si>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</si>
  <si>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</si>
  <si>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</si>
  <si>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</si>
  <si>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</si>
  <si>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</si>
  <si>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</si>
  <si>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</si>
  <si>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</si>
  <si>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</si>
  <si>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</si>
  <si>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</si>
  <si>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</si>
  <si>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</si>
  <si>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</si>
  <si>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</si>
  <si>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</si>
  <si>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</si>
  <si>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</si>
  <si>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</si>
  <si>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</si>
  <si>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</si>
  <si>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</si>
  <si>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</si>
  <si>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</si>
  <si>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</si>
  <si>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</si>
  <si>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</si>
  <si>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</si>
  <si>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</si>
  <si>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</si>
  <si>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</si>
  <si>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</si>
  <si>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</si>
  <si>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</si>
  <si>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</si>
  <si>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</si>
  <si>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</si>
  <si>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</si>
  <si>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</si>
  <si>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</si>
  <si>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</si>
  <si>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</si>
  <si>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</si>
  <si>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</si>
  <si>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</si>
  <si>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</si>
  <si>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</si>
  <si>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</si>
  <si>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</si>
  <si>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</si>
  <si>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</si>
  <si>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</si>
  <si>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</si>
  <si>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</si>
  <si>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</si>
  <si>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</si>
  <si>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</si>
  <si>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</si>
  <si>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</si>
  <si>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</si>
  <si>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</si>
  <si>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</si>
  <si>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</si>
  <si>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</si>
  <si>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</si>
  <si>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</si>
  <si>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</si>
  <si>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</si>
  <si>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</si>
  <si>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</si>
  <si>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</si>
  <si>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</si>
  <si>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</si>
  <si>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</si>
  <si>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</si>
  <si>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</si>
  <si>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</si>
  <si>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</si>
  <si>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</si>
  <si>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</si>
  <si>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</si>
  <si>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</si>
  <si>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</si>
  <si>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</si>
  <si>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</si>
  <si>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</si>
  <si>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</si>
  <si>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</si>
  <si>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</si>
  <si>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</si>
  <si>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</si>
  <si>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</si>
  <si>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</si>
  <si>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</si>
  <si>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</si>
  <si>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</si>
  <si>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</si>
  <si>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</si>
  <si>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</si>
  <si>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</si>
  <si>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</si>
  <si>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</si>
  <si>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</si>
  <si>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</si>
  <si>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</si>
  <si>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</si>
  <si>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</si>
  <si>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</si>
  <si>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</si>
  <si>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</si>
  <si>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</si>
  <si>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</si>
  <si>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</si>
  <si>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</si>
  <si>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</si>
  <si>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</si>
  <si>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</si>
  <si>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</si>
  <si>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</si>
  <si>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</si>
  <si>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</si>
  <si>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</si>
  <si>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</si>
  <si>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</si>
  <si>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</si>
  <si>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</si>
  <si>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</si>
  <si>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</si>
  <si>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</si>
  <si>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</si>
  <si>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</si>
  <si>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</si>
  <si>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</si>
  <si>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</si>
  <si>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</si>
  <si>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</si>
  <si>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</si>
  <si>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</si>
  <si>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</si>
  <si>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</si>
  <si>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</si>
  <si>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</si>
  <si>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</si>
  <si>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</si>
  <si>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</si>
  <si>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</si>
  <si>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</si>
  <si>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</si>
  <si>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</si>
  <si>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</si>
  <si>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</si>
  <si>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</si>
  <si>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</si>
  <si>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</si>
  <si>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</si>
  <si>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</si>
  <si>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</si>
  <si>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</si>
  <si>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</si>
  <si>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</si>
  <si>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</si>
  <si>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</si>
  <si>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</si>
  <si>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</si>
  <si>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</si>
  <si>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</si>
  <si>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</si>
  <si>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</si>
  <si>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</si>
  <si>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</si>
  <si>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</si>
  <si>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</si>
  <si>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</si>
  <si>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</si>
  <si>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</si>
  <si>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</si>
  <si>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</si>
  <si>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</si>
  <si>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</si>
  <si>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</si>
  <si>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</si>
  <si>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</si>
  <si>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</si>
  <si>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</si>
  <si>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</si>
  <si>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</si>
  <si>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</si>
  <si>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</si>
  <si>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</si>
  <si>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</si>
  <si>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</si>
  <si>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</si>
  <si>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</si>
  <si>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</si>
  <si>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</si>
  <si>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</si>
  <si>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</si>
  <si>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</si>
  <si>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</si>
  <si>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</si>
  <si>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</si>
  <si>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</si>
  <si>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</si>
  <si>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</si>
  <si>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</si>
  <si>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</si>
  <si>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</si>
  <si>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</si>
  <si>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</si>
  <si>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</si>
  <si>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</si>
  <si>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</si>
  <si>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</si>
  <si>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</si>
  <si>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</si>
  <si>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</si>
  <si>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</si>
  <si>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</si>
  <si>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</si>
  <si>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</si>
  <si>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</si>
  <si>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</si>
  <si>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</si>
  <si>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</si>
  <si>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</si>
  <si>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</si>
  <si>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</si>
  <si>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</si>
  <si>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</si>
  <si>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</si>
  <si>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</si>
  <si>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</si>
  <si>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</si>
  <si>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</si>
  <si>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</si>
  <si>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</si>
  <si>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</si>
  <si>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</si>
  <si>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</si>
  <si>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</si>
  <si>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</si>
  <si>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</si>
  <si>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</si>
  <si>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</si>
  <si>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</si>
  <si>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</si>
  <si>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</si>
  <si>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</si>
  <si>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</si>
  <si>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</si>
  <si>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</si>
  <si>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</si>
  <si>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</si>
  <si>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</si>
  <si>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</si>
  <si>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</si>
  <si>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</si>
  <si>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</si>
  <si>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</si>
  <si>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</si>
  <si>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</si>
  <si>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</si>
  <si>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</si>
  <si>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</si>
  <si>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</si>
  <si>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</si>
  <si>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</si>
  <si>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</si>
  <si>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</si>
  <si>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</si>
  <si>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</si>
  <si>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</si>
  <si>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</si>
  <si>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</si>
  <si>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</si>
  <si>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</si>
  <si>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</si>
  <si>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</si>
  <si>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</si>
  <si>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</si>
  <si>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</si>
  <si>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</si>
  <si>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</si>
  <si>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</si>
  <si>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</si>
  <si>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</si>
  <si>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</si>
  <si>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</si>
  <si>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</si>
  <si>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</si>
  <si>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</si>
  <si>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</si>
  <si>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</si>
  <si>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</si>
  <si>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</si>
  <si>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</si>
  <si>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</si>
  <si>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</si>
  <si>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</si>
  <si>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</si>
  <si>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</si>
  <si>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</si>
  <si>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</si>
  <si>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</si>
  <si>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</si>
  <si>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</si>
  <si>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</si>
  <si>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</si>
  <si>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</si>
  <si>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</si>
  <si>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</si>
  <si>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</si>
  <si>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</si>
  <si>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</si>
  <si>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</si>
  <si>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</si>
  <si>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</si>
  <si>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</si>
  <si>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</si>
  <si>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</si>
  <si>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</si>
  <si>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</si>
  <si>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</si>
  <si>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</si>
  <si>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</si>
  <si>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</si>
  <si>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</si>
  <si>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</si>
  <si>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</si>
  <si>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</si>
  <si>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</si>
  <si>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</si>
  <si>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</si>
  <si>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</si>
  <si>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</si>
  <si>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</si>
  <si>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</si>
  <si>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</si>
  <si>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</si>
  <si>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</si>
  <si>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</si>
  <si>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</si>
  <si>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</si>
  <si>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</si>
  <si>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</si>
  <si>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</si>
  <si>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</si>
  <si>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</si>
  <si>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</si>
  <si>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</si>
  <si>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</si>
  <si>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</si>
  <si>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</si>
  <si>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</si>
  <si>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</si>
  <si>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</si>
  <si>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</si>
  <si>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</si>
  <si>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</si>
  <si>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</si>
  <si>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</si>
  <si>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</si>
  <si>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</si>
  <si>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</si>
  <si>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</si>
  <si>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</si>
  <si>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</si>
  <si>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</si>
  <si>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</si>
  <si>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</si>
  <si>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</si>
  <si>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</si>
  <si>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</si>
  <si>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</si>
  <si>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</si>
  <si>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</si>
  <si>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</si>
  <si>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</si>
  <si>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</si>
  <si>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</si>
  <si>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</si>
  <si>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</si>
  <si>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</si>
  <si>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</si>
  <si>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</si>
  <si>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</si>
  <si>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</si>
  <si>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</si>
  <si>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</si>
  <si>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</si>
  <si>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</si>
  <si>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</si>
  <si>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</si>
  <si>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</si>
  <si>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</si>
  <si>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</si>
  <si>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</si>
  <si>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</si>
  <si>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</si>
  <si>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</si>
  <si>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</si>
  <si>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</si>
  <si>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</si>
  <si>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</si>
  <si>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</si>
  <si>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</si>
  <si>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</si>
  <si>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</si>
  <si>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</si>
  <si>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</si>
  <si>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</si>
  <si>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</si>
  <si>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</si>
  <si>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</si>
  <si>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</si>
  <si>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</si>
  <si>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</si>
  <si>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</si>
  <si>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</si>
  <si>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</si>
  <si>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</si>
  <si>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</si>
  <si>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</si>
  <si>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</si>
  <si>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</si>
  <si>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</si>
  <si>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</si>
  <si>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</si>
  <si>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</si>
  <si>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</si>
  <si>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</si>
  <si>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</si>
  <si>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</si>
  <si>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</si>
  <si>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</si>
  <si>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</si>
  <si>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</si>
  <si>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</si>
  <si>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</si>
  <si>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</si>
  <si>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</si>
  <si>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</si>
  <si>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</si>
  <si>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</si>
  <si>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</si>
  <si>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</si>
  <si>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</si>
  <si>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</si>
  <si>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</si>
  <si>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</si>
  <si>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</si>
  <si>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</si>
  <si>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</si>
  <si>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</si>
  <si>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</si>
  <si>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</si>
  <si>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</si>
  <si>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</si>
  <si>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</si>
  <si>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</si>
  <si>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</si>
  <si>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</si>
  <si>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</si>
  <si>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</si>
  <si>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</si>
  <si>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</si>
  <si>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</si>
  <si>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</si>
  <si>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</si>
  <si>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</si>
  <si>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</si>
  <si>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</si>
  <si>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</si>
  <si>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</si>
  <si>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</si>
  <si>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</si>
  <si>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</si>
  <si>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</si>
  <si>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</si>
  <si>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</si>
  <si>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</si>
  <si>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</si>
  <si>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</si>
  <si>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</si>
  <si>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</si>
  <si>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</si>
  <si>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</si>
  <si>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</si>
  <si>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</si>
  <si>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</si>
  <si>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</si>
  <si>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</si>
  <si>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</si>
  <si>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</si>
  <si>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</si>
  <si>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</si>
  <si>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</si>
  <si>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</si>
  <si>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</si>
  <si>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</si>
  <si>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</si>
  <si>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</si>
  <si>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</si>
  <si>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</si>
  <si>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</si>
  <si>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</si>
  <si>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</si>
  <si>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</si>
  <si>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</si>
  <si>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</si>
  <si>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</si>
  <si>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</si>
  <si>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</si>
  <si>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</si>
  <si>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</si>
  <si>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</si>
  <si>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</si>
  <si>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</si>
  <si>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</si>
  <si>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</si>
  <si>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</si>
  <si>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</si>
  <si>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</si>
  <si>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</si>
  <si>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</si>
  <si>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</si>
  <si>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</si>
  <si>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</si>
  <si>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</si>
  <si>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</si>
  <si>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</si>
  <si>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</si>
  <si>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</si>
  <si>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</si>
  <si>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</si>
  <si>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</si>
  <si>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</si>
  <si>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</si>
  <si>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</si>
  <si>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</si>
  <si>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</si>
  <si>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</si>
  <si>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</si>
  <si>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</si>
  <si>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</si>
  <si>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</si>
  <si>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</si>
  <si>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</si>
  <si>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</si>
  <si>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</si>
  <si>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</si>
  <si>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</si>
  <si>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</si>
  <si>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</si>
  <si>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</si>
  <si>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</si>
  <si>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</si>
  <si>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</si>
  <si>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</si>
  <si>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</si>
  <si>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</si>
  <si>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</si>
  <si>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</si>
  <si>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</si>
  <si>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</si>
  <si>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</si>
  <si>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</si>
  <si>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</si>
  <si>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</si>
  <si>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</si>
  <si>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</si>
  <si>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</si>
  <si>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</si>
  <si>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</si>
  <si>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</si>
  <si>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</si>
  <si>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</si>
  <si>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</si>
  <si>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</si>
  <si>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</si>
  <si>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</si>
  <si>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</si>
  <si>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</si>
  <si>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</si>
  <si>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</si>
  <si>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</si>
  <si>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</si>
  <si>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</si>
  <si>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</si>
  <si>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</si>
  <si>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</si>
  <si>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</si>
  <si>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</si>
  <si>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</si>
  <si>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</si>
  <si>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</si>
  <si>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</si>
  <si>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</si>
  <si>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</si>
  <si>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</si>
  <si>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</si>
  <si>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</si>
  <si>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</si>
  <si>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</si>
  <si>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</si>
  <si>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</si>
  <si>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</si>
  <si>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</si>
  <si>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</si>
  <si>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</si>
  <si>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</si>
  <si>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</si>
  <si>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</si>
  <si>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</si>
  <si>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</si>
  <si>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</si>
  <si>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</si>
  <si>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</si>
  <si>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</si>
  <si>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</si>
  <si>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</si>
  <si>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</si>
  <si>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</si>
  <si>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</si>
  <si>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</si>
  <si>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</si>
  <si>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</si>
  <si>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</si>
  <si>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</si>
  <si>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</si>
  <si>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</si>
  <si>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</si>
  <si>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</si>
  <si>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</si>
  <si>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</si>
  <si>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</si>
  <si>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</si>
  <si>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</si>
  <si>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</si>
  <si>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</si>
  <si>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</si>
  <si>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</si>
  <si>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</si>
  <si>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</si>
  <si>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</si>
  <si>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</si>
  <si>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</si>
  <si>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</si>
  <si>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</si>
  <si>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</si>
  <si>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</si>
  <si>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</si>
  <si>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</si>
  <si>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</si>
  <si>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</si>
  <si>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</si>
  <si>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</si>
  <si>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</si>
  <si>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</si>
  <si>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</si>
  <si>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</si>
  <si>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</si>
  <si>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</si>
  <si>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</si>
  <si>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</si>
  <si>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</si>
  <si>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</si>
  <si>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</si>
  <si>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</si>
  <si>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</si>
  <si>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</si>
  <si>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</si>
  <si>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</si>
  <si>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</si>
  <si>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</si>
  <si>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</si>
  <si>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</si>
  <si>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</si>
  <si>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</si>
  <si>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</si>
  <si>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</si>
  <si>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</si>
  <si>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</si>
  <si>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</si>
  <si>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</si>
  <si>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</si>
  <si>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</si>
  <si>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</si>
  <si>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</si>
  <si>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</si>
  <si>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</si>
  <si>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</si>
  <si>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</si>
  <si>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</si>
  <si>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</si>
  <si>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</si>
  <si>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</si>
  <si>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</si>
  <si>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</si>
  <si>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</si>
  <si>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</si>
  <si>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</si>
  <si>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</si>
  <si>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</si>
  <si>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</si>
  <si>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</si>
  <si>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</si>
  <si>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</si>
  <si>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</si>
  <si>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</si>
  <si>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</si>
  <si>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</si>
  <si>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</si>
  <si>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</si>
  <si>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</si>
  <si>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</si>
  <si>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</si>
  <si>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</si>
  <si>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</si>
  <si>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</si>
  <si>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</si>
  <si>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</si>
  <si>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</si>
  <si>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</si>
  <si>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</si>
  <si>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</si>
  <si>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</si>
  <si>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</si>
  <si>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</si>
  <si>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</si>
  <si>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</si>
  <si>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</si>
  <si>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</si>
  <si>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</si>
  <si>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</si>
  <si>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</si>
  <si>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</si>
  <si>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</si>
  <si>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</si>
  <si>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</si>
  <si>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</si>
  <si>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</si>
  <si>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</si>
  <si>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</si>
  <si>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</si>
  <si>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</si>
  <si>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</si>
  <si>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</si>
  <si>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</si>
  <si>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</si>
  <si>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</si>
  <si>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</si>
  <si>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</si>
  <si>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</si>
  <si>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</si>
  <si>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</si>
  <si>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</si>
  <si>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</si>
  <si>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</si>
  <si>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</si>
  <si>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</si>
  <si>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</si>
  <si>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</si>
  <si>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</si>
  <si>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</si>
  <si>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</si>
  <si>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</si>
  <si>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</si>
  <si>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</si>
  <si>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</si>
  <si>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</si>
  <si>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</si>
  <si>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</si>
  <si>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</si>
  <si>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</si>
  <si>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</si>
  <si>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</si>
  <si>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</si>
  <si>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</si>
  <si>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</si>
  <si>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</si>
  <si>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</si>
  <si>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</si>
  <si>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</si>
  <si>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</si>
  <si>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</si>
  <si>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</si>
  <si>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</si>
  <si>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</si>
  <si>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</si>
  <si>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</si>
  <si>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</si>
  <si>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</si>
  <si>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</si>
  <si>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</si>
  <si>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</si>
  <si>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</si>
  <si>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</si>
  <si>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</si>
  <si>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</si>
  <si>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</si>
  <si>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</si>
  <si>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</si>
  <si>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</si>
  <si>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</si>
  <si>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</si>
  <si>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</si>
  <si>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</si>
  <si>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</si>
  <si>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</si>
  <si>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</si>
  <si>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</si>
  <si>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</si>
  <si>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</si>
  <si>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</si>
  <si>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</si>
  <si>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</si>
  <si>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</si>
  <si>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</si>
  <si>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</si>
  <si>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</si>
  <si>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</si>
  <si>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</si>
  <si>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</si>
  <si>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</si>
  <si>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</si>
  <si>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</si>
  <si>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</si>
  <si>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</si>
  <si>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</si>
  <si>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</si>
  <si>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</si>
  <si>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</si>
  <si>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</si>
  <si>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</si>
  <si>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</si>
  <si>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</si>
  <si>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</si>
  <si>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</si>
  <si>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</si>
  <si>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</si>
  <si>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</si>
  <si>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</si>
  <si>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</si>
  <si>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</si>
  <si>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</si>
  <si>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</si>
  <si>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</si>
  <si>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</si>
  <si>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</si>
  <si>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</si>
  <si>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</si>
  <si>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</si>
  <si>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</si>
  <si>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</si>
  <si>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</si>
  <si>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</si>
  <si>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</si>
  <si>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</si>
  <si>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</si>
  <si>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</si>
  <si>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</si>
  <si>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</si>
  <si>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</si>
  <si>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</si>
  <si>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</si>
  <si>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</si>
  <si>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</si>
  <si>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</si>
  <si>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</si>
  <si>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</si>
  <si>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</si>
  <si>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</si>
  <si>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</si>
  <si>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</si>
  <si>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</si>
  <si>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</si>
  <si>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</si>
  <si>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</si>
  <si>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</si>
  <si>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</si>
  <si>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</si>
  <si>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</si>
  <si>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</si>
  <si>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</si>
  <si>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</si>
  <si>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</si>
  <si>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</si>
  <si>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</si>
  <si>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</si>
  <si>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</si>
  <si>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</si>
  <si>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</si>
  <si>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</si>
  <si>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</si>
  <si>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</si>
  <si>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</si>
  <si>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</si>
  <si>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</si>
  <si>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</si>
  <si>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</si>
  <si>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</si>
  <si>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</si>
  <si>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</si>
  <si>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</si>
  <si>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</si>
  <si>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</si>
  <si>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</si>
  <si>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</si>
  <si>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</si>
  <si>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</si>
  <si>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</si>
  <si>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</si>
  <si>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</si>
  <si>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</si>
  <si>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</si>
  <si>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</si>
  <si>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</si>
  <si>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</si>
  <si>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</si>
  <si>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</si>
  <si>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</si>
  <si>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</si>
  <si>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</si>
  <si>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</si>
  <si>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</si>
  <si>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</si>
  <si>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</si>
  <si>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</si>
  <si>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</si>
  <si>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</si>
  <si>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</si>
  <si>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</si>
  <si>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</si>
  <si>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</si>
  <si>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</si>
  <si>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</si>
  <si>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</si>
  <si>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</si>
  <si>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</si>
  <si>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</si>
  <si>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</si>
  <si>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</si>
  <si>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</si>
  <si>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</si>
  <si>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</si>
  <si>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</si>
  <si>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</si>
  <si>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</si>
  <si>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</si>
  <si>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</si>
  <si>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</si>
  <si>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</si>
  <si>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</si>
  <si>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</si>
  <si>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</si>
  <si>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</si>
  <si>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</si>
  <si>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</si>
  <si>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</si>
  <si>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</si>
  <si>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</si>
  <si>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</si>
  <si>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</si>
  <si>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</si>
  <si>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</si>
  <si>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</si>
  <si>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</si>
  <si>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</si>
  <si>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</si>
  <si>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</si>
  <si>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</si>
  <si>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</si>
  <si>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</si>
  <si>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</si>
  <si>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</si>
  <si>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</si>
  <si>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</si>
  <si>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</si>
  <si>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</si>
  <si>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</si>
  <si>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</si>
  <si>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</si>
  <si>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</si>
  <si>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</si>
  <si>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</si>
  <si>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</si>
  <si>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</si>
  <si>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</si>
  <si>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</si>
  <si>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</si>
  <si>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</si>
  <si>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</si>
  <si>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</si>
  <si>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</si>
  <si>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</si>
  <si>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</si>
  <si>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</si>
  <si>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</si>
  <si>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</si>
  <si>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</si>
  <si>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</si>
  <si>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</si>
  <si>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</si>
  <si>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</si>
  <si>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</si>
  <si>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</si>
  <si>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</si>
  <si>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</si>
  <si>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</si>
  <si>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</si>
  <si>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</si>
  <si>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</si>
  <si>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</si>
  <si>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</si>
  <si>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</si>
  <si>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</si>
  <si>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</si>
  <si>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</si>
  <si>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</si>
  <si>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</si>
  <si>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</si>
  <si>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</si>
  <si>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</si>
  <si>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</si>
  <si>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</si>
  <si>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</si>
  <si>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</si>
  <si>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</si>
  <si>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</si>
  <si>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</si>
  <si>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</si>
  <si>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</si>
  <si>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</si>
  <si>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</si>
  <si>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</si>
  <si>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</si>
  <si>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</si>
  <si>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</si>
  <si>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</si>
  <si>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</si>
  <si>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</si>
  <si>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</si>
  <si>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</si>
  <si>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</si>
  <si>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</si>
  <si>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</si>
  <si>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</si>
  <si>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</si>
  <si>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</si>
  <si>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</si>
  <si>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</si>
  <si>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</si>
  <si>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</si>
  <si>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</si>
  <si>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</si>
  <si>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</si>
  <si>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</si>
  <si>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</si>
  <si>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</si>
  <si>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</si>
  <si>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</si>
  <si>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</si>
  <si>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</si>
  <si>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</si>
  <si>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</si>
  <si>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</si>
  <si>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</si>
  <si>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</si>
  <si>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</si>
  <si>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</si>
  <si>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</si>
  <si>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</si>
  <si>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</si>
  <si>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</si>
  <si>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</si>
  <si>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</si>
  <si>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</si>
  <si>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</si>
  <si>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</si>
  <si>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</si>
  <si>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</si>
  <si>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</si>
  <si>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</si>
  <si>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</si>
  <si>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</si>
  <si>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</si>
  <si>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</si>
  <si>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</si>
  <si>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</si>
  <si>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</si>
  <si>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</si>
  <si>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</si>
  <si>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</si>
  <si>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</si>
  <si>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</si>
  <si>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</si>
  <si>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</si>
  <si>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</si>
  <si>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</si>
  <si>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</si>
  <si>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</si>
  <si>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</si>
  <si>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</si>
  <si>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</si>
  <si>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</si>
  <si>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</si>
  <si>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</si>
  <si>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</si>
  <si>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</si>
  <si>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</si>
  <si>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</si>
  <si>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</si>
  <si>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</si>
  <si>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</si>
  <si>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</si>
  <si>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</si>
  <si>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</si>
  <si>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</si>
  <si>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</si>
  <si>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</si>
  <si>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</si>
  <si>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</si>
  <si>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</si>
  <si>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</si>
  <si>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</si>
  <si>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</si>
  <si>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</si>
  <si>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</si>
  <si>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</si>
  <si>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</si>
  <si>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</si>
  <si>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</si>
  <si>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</si>
  <si>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</si>
  <si>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</si>
  <si>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</si>
  <si>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</si>
  <si>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</si>
  <si>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</si>
  <si>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</si>
  <si>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</si>
  <si>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</si>
  <si>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</si>
  <si>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</si>
  <si>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</si>
  <si>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</si>
  <si>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</si>
  <si>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</si>
  <si>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</si>
  <si>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</si>
  <si>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</si>
  <si>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</si>
  <si>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</si>
  <si>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</si>
  <si>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</si>
  <si>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</si>
  <si>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</si>
  <si>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</si>
  <si>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</si>
  <si>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</si>
  <si>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</si>
  <si>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</si>
  <si>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</si>
  <si>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</si>
  <si>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</si>
  <si>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</si>
  <si>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</si>
  <si>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</si>
  <si>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</si>
  <si>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</si>
  <si>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</si>
  <si>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</si>
  <si>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</si>
  <si>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</si>
  <si>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</si>
  <si>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</si>
  <si>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</si>
  <si>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</si>
  <si>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</si>
  <si>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</si>
  <si>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</si>
  <si>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</si>
  <si>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</si>
  <si>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</si>
  <si>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</si>
  <si>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</si>
  <si>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</si>
  <si>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</si>
  <si>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</si>
  <si>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</si>
  <si>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</si>
  <si>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</si>
  <si>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</si>
  <si>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</si>
  <si>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</si>
  <si>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</si>
  <si>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</si>
  <si>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</si>
  <si>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</si>
  <si>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</si>
  <si>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</si>
  <si>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</si>
  <si>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</si>
  <si>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</si>
  <si>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</si>
  <si>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</si>
  <si>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</si>
  <si>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</si>
  <si>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</si>
  <si>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</si>
  <si>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</si>
  <si>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</si>
  <si>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</si>
  <si>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</si>
  <si>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</si>
  <si>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</si>
  <si>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</si>
  <si>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</si>
  <si>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</si>
  <si>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</si>
  <si>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</si>
  <si>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</si>
  <si>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</si>
  <si>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</si>
  <si>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</si>
  <si>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</si>
  <si>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</si>
  <si>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</si>
  <si>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</si>
  <si>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</si>
  <si>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</si>
  <si>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</si>
  <si>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</si>
  <si>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</si>
  <si>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</si>
  <si>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</si>
  <si>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</si>
  <si>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</si>
  <si>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</si>
  <si>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</si>
  <si>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</si>
  <si>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</si>
  <si>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</si>
  <si>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</si>
  <si>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</si>
  <si>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</si>
  <si>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</si>
  <si>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</si>
  <si>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</si>
  <si>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</si>
  <si>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</si>
  <si>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</si>
  <si>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</si>
  <si>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</si>
  <si>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</si>
  <si>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</si>
  <si>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</si>
  <si>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</si>
  <si>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</si>
  <si>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</si>
  <si>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</si>
  <si>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</si>
  <si>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</si>
  <si>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</si>
  <si>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</si>
  <si>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</si>
  <si>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</si>
  <si>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</si>
  <si>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</si>
  <si>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</si>
  <si>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</si>
  <si>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</si>
  <si>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</si>
  <si>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</si>
  <si>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</si>
  <si>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</si>
  <si>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</si>
  <si>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</si>
  <si>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</si>
  <si>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</si>
  <si>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</si>
  <si>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</si>
  <si>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</si>
  <si>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</si>
  <si>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</si>
  <si>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</si>
  <si>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</si>
  <si>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</si>
  <si>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</si>
  <si>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</si>
  <si>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</si>
  <si>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</si>
  <si>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</si>
  <si>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</si>
  <si>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</si>
  <si>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</si>
  <si>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</si>
  <si>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</si>
  <si>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</si>
  <si>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</si>
  <si>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</si>
  <si>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</si>
  <si>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</si>
  <si>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</si>
  <si>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</si>
  <si>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</si>
  <si>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</si>
  <si>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</si>
  <si>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</si>
  <si>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</si>
  <si>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</si>
  <si>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</si>
  <si>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</si>
  <si>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</si>
  <si>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</si>
  <si>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</si>
  <si>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</si>
  <si>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</si>
  <si>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</si>
  <si>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</si>
  <si>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</si>
  <si>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</si>
  <si>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</si>
  <si>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</si>
  <si>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</si>
  <si>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</si>
  <si>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</si>
  <si>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</si>
  <si>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</si>
  <si>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</si>
  <si>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</si>
  <si>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</si>
  <si>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</si>
  <si>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</si>
  <si>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</si>
  <si>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</si>
  <si>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</si>
  <si>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</si>
  <si>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</si>
  <si>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</si>
  <si>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</si>
  <si>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</si>
  <si>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</si>
  <si>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</si>
  <si>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</si>
  <si>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</si>
  <si>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</si>
  <si>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</si>
  <si>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</si>
  <si>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</si>
  <si>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</si>
  <si>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</si>
  <si>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</si>
  <si>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</si>
  <si>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</si>
  <si>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</si>
  <si>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</si>
  <si>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</si>
  <si>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</si>
  <si>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</si>
  <si>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</si>
  <si>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</si>
  <si>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</si>
  <si>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</si>
  <si>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</si>
  <si>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</si>
  <si>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</si>
  <si>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</si>
  <si>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</si>
  <si>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</si>
  <si>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</si>
  <si>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</si>
  <si>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</si>
  <si>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</si>
  <si>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</si>
  <si>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</si>
  <si>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</si>
  <si>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</si>
  <si>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</si>
  <si>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</si>
  <si>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</si>
  <si>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</si>
  <si>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</si>
  <si>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</si>
  <si>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</si>
  <si>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</si>
  <si>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</si>
  <si>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</si>
  <si>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</si>
  <si>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</si>
  <si>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</si>
  <si>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</si>
  <si>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</si>
  <si>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</si>
  <si>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</si>
  <si>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</si>
  <si>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</si>
  <si>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</si>
  <si>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</si>
  <si>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</si>
  <si>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</si>
  <si>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</si>
  <si>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</si>
  <si>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</si>
  <si>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</si>
  <si>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</si>
  <si>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</si>
  <si>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</si>
  <si>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</si>
  <si>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</si>
  <si>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</si>
  <si>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</si>
  <si>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</si>
  <si>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</si>
  <si>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</si>
  <si>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</si>
  <si>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</si>
  <si>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</si>
  <si>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</si>
  <si>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</si>
  <si>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</si>
  <si>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</si>
  <si>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</si>
  <si>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</si>
  <si>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</si>
  <si>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</si>
  <si>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</si>
  <si>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</si>
  <si>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</si>
  <si>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</si>
  <si>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</si>
  <si>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</si>
  <si>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</si>
  <si>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</si>
  <si>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</si>
  <si>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</si>
  <si>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</si>
  <si>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</si>
  <si>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</si>
  <si>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</si>
  <si>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</si>
  <si>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</si>
  <si>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</si>
  <si>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</si>
  <si>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</si>
  <si>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</si>
  <si>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</si>
  <si>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</si>
  <si>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</si>
  <si>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</si>
  <si>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</si>
  <si>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</si>
  <si>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</si>
  <si>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</si>
  <si>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</si>
  <si>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</si>
  <si>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</si>
  <si>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</si>
  <si>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</si>
  <si>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</si>
  <si>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</si>
  <si>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</si>
  <si>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</si>
  <si>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</si>
  <si>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</si>
  <si>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</si>
  <si>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</si>
  <si>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</si>
  <si>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</si>
  <si>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</si>
  <si>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</si>
  <si>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</si>
  <si>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</si>
  <si>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</si>
  <si>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</si>
  <si>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</si>
  <si>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</si>
  <si>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</si>
  <si>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</si>
  <si>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</si>
  <si>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</si>
  <si>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</si>
  <si>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</si>
  <si>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</si>
  <si>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</si>
  <si>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</si>
  <si>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</si>
  <si>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</si>
  <si>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</si>
  <si>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</si>
  <si>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</si>
  <si>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</si>
  <si>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</si>
  <si>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</si>
  <si>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</si>
  <si>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</si>
  <si>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</si>
  <si>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</si>
  <si>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</si>
  <si>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</si>
  <si>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</si>
  <si>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</si>
  <si>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</si>
  <si>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</si>
  <si>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</si>
  <si>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</si>
  <si>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</si>
  <si>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</si>
  <si>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</si>
  <si>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</si>
  <si>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</si>
  <si>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</si>
  <si>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</si>
  <si>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</si>
  <si>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</si>
  <si>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</si>
  <si>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</si>
  <si>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</si>
  <si>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</si>
  <si>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</si>
  <si>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</si>
  <si>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</si>
  <si>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</si>
  <si>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</si>
  <si>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</si>
  <si>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</si>
  <si>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</si>
  <si>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</si>
  <si>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</si>
  <si>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</si>
  <si>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</si>
  <si>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</si>
  <si>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</si>
  <si>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</si>
  <si>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</si>
  <si>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</si>
  <si>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</si>
  <si>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</si>
  <si>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</si>
  <si>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</si>
  <si>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</si>
  <si>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</si>
  <si>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</si>
  <si>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</si>
  <si>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</si>
  <si>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</si>
  <si>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</si>
  <si>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</si>
  <si>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</si>
  <si>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</si>
  <si>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</si>
  <si>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</si>
  <si>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</si>
  <si>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</si>
  <si>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</si>
  <si>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</si>
  <si>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</si>
  <si>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</si>
  <si>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</si>
  <si>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</si>
  <si>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</si>
  <si>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</si>
  <si>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</si>
  <si>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</si>
  <si>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</si>
  <si>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</si>
  <si>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</si>
  <si>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</si>
  <si>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</si>
  <si>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</si>
  <si>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</si>
  <si>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</si>
  <si>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</si>
  <si>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</si>
  <si>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</si>
  <si>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</si>
  <si>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</si>
  <si>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</si>
  <si>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</si>
  <si>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</si>
  <si>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</si>
  <si>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</si>
  <si>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</si>
  <si>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</si>
  <si>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</si>
  <si>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</si>
  <si>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</si>
  <si>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</si>
  <si>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</si>
  <si>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</si>
  <si>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</si>
  <si>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</si>
  <si>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</si>
  <si>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</si>
  <si>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</si>
  <si>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</si>
  <si>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</si>
  <si>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</si>
  <si>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</si>
  <si>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</si>
  <si>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</si>
  <si>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</si>
  <si>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</si>
  <si>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</si>
  <si>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</si>
  <si>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</si>
  <si>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</si>
  <si>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</si>
  <si>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</si>
  <si>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</si>
  <si>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</si>
  <si>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</si>
  <si>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</si>
  <si>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</si>
  <si>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</si>
  <si>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</si>
  <si>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</si>
  <si>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</si>
  <si>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</si>
  <si>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</si>
  <si>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</si>
  <si>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</si>
  <si>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</si>
  <si>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</si>
  <si>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</si>
  <si>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</si>
  <si>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</si>
  <si>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</si>
  <si>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</si>
  <si>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</si>
  <si>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</si>
  <si>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</si>
  <si>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</si>
  <si>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</si>
  <si>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</si>
  <si>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</si>
  <si>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</si>
  <si>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</si>
  <si>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</si>
  <si>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</si>
  <si>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</si>
  <si>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</si>
  <si>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</si>
  <si>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</si>
  <si>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</si>
  <si>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</si>
  <si>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</si>
  <si>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</si>
  <si>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</si>
  <si>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</si>
  <si>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</si>
  <si>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</si>
  <si>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</si>
  <si>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</si>
  <si>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</si>
  <si>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</si>
  <si>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</si>
  <si>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</si>
  <si>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</si>
  <si>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</si>
  <si>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</si>
  <si>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</si>
  <si>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</si>
  <si>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</si>
  <si>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</si>
  <si>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</si>
  <si>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</si>
  <si>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</si>
  <si>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</si>
  <si>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</si>
  <si>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</si>
  <si>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</si>
  <si>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</si>
  <si>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</si>
  <si>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</si>
  <si>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</si>
  <si>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</si>
  <si>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</si>
  <si>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</si>
  <si>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</si>
  <si>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</si>
  <si>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</si>
  <si>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</si>
  <si>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</si>
  <si>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</si>
  <si>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</si>
  <si>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</si>
  <si>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</si>
  <si>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</si>
  <si>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</si>
  <si>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</si>
  <si>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</si>
  <si>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</si>
  <si>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</si>
  <si>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</si>
  <si>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</si>
  <si>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</si>
  <si>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</si>
  <si>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</si>
  <si>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</si>
  <si>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</si>
  <si>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</si>
  <si>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</si>
  <si>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</si>
  <si>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</si>
  <si>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</si>
  <si>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</si>
  <si>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</si>
  <si>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</si>
  <si>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</si>
  <si>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</si>
  <si>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</si>
  <si>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</si>
  <si>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</si>
  <si>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</si>
  <si>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</si>
  <si>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</si>
  <si>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</si>
  <si>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</si>
  <si>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</si>
  <si>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</si>
  <si>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</si>
  <si>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</si>
  <si>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</si>
  <si>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</si>
  <si>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</si>
  <si>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</si>
  <si>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</si>
  <si>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</si>
  <si>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</si>
  <si>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</si>
  <si>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</si>
  <si>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</si>
  <si>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</si>
  <si>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</si>
  <si>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</si>
  <si>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</si>
  <si>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</si>
  <si>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</si>
  <si>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</si>
  <si>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</si>
  <si>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</si>
  <si>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</si>
  <si>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</si>
  <si>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</si>
  <si>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</si>
  <si>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</si>
  <si>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</si>
  <si>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</si>
  <si>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</si>
  <si>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</si>
  <si>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</si>
  <si>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</si>
  <si>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</si>
  <si>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</si>
  <si>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</si>
  <si>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</si>
  <si>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</si>
  <si>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</si>
  <si>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</si>
  <si>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</si>
  <si>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</si>
  <si>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</si>
  <si>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</si>
  <si>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</si>
  <si>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</si>
  <si>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</si>
  <si>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</si>
  <si>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</si>
  <si>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</si>
  <si>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</si>
  <si>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</si>
  <si>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</si>
  <si>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</si>
  <si>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</si>
  <si>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</si>
  <si>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</si>
  <si>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</si>
  <si>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</si>
  <si>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</si>
  <si>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</si>
  <si>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</si>
  <si>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</si>
  <si>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</si>
  <si>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</si>
  <si>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</si>
  <si>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</si>
  <si>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</si>
  <si>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</si>
  <si>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</si>
  <si>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</si>
  <si>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</si>
  <si>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</si>
  <si>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</si>
  <si>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</si>
  <si>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</si>
  <si>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</si>
  <si>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</si>
  <si>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</si>
  <si>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</si>
  <si>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</si>
  <si>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</si>
  <si>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</si>
  <si>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</si>
  <si>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</si>
  <si>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</si>
  <si>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</si>
  <si>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</si>
  <si>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</si>
  <si>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</si>
  <si>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</si>
  <si>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</si>
  <si>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</si>
  <si>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</si>
  <si>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</si>
  <si>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</si>
  <si>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</si>
  <si>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</si>
  <si>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</si>
  <si>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</si>
  <si>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</si>
  <si>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</si>
  <si>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</si>
  <si>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</si>
  <si>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</si>
  <si>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</si>
  <si>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</si>
  <si>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</si>
  <si>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</si>
  <si>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</si>
  <si>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</si>
  <si>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</si>
  <si>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</si>
  <si>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</si>
  <si>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</si>
  <si>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</si>
  <si>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</si>
  <si>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</si>
  <si>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</si>
  <si>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</si>
  <si>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</si>
  <si>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</si>
  <si>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</si>
  <si>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</si>
  <si>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</si>
  <si>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</si>
  <si>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</si>
  <si>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</si>
  <si>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</si>
  <si>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</si>
  <si>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</si>
  <si>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</si>
  <si>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</si>
  <si>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</si>
  <si>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</si>
  <si>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</si>
  <si>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</si>
  <si>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</si>
  <si>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</si>
  <si>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</si>
  <si>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</si>
  <si>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</si>
  <si>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</si>
  <si>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</si>
  <si>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</si>
  <si>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</si>
  <si>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</si>
  <si>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</si>
  <si>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</si>
  <si>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</si>
  <si>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</si>
  <si>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</si>
  <si>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</si>
  <si>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</si>
  <si>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</si>
  <si>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</si>
  <si>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</si>
  <si>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</si>
  <si>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</si>
  <si>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</si>
  <si>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</si>
  <si>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</si>
  <si>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</si>
  <si>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</si>
  <si>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</si>
  <si>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</si>
  <si>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</si>
  <si>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</si>
  <si>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</si>
  <si>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</si>
  <si>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</si>
  <si>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</si>
  <si>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</si>
  <si>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</si>
  <si>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</si>
  <si>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</si>
  <si>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</si>
  <si>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</si>
  <si>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</si>
  <si>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</si>
  <si>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</si>
  <si>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</si>
  <si>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</si>
  <si>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</si>
  <si>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</si>
  <si>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</si>
  <si>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</si>
  <si>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</si>
  <si>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</si>
  <si>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</si>
  <si>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</si>
  <si>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</si>
  <si>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</si>
  <si>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</si>
  <si>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</si>
  <si>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</si>
  <si>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</si>
  <si>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</si>
  <si>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</si>
  <si>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</si>
  <si>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</si>
  <si>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</si>
  <si>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</si>
  <si>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</si>
  <si>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</si>
  <si>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</si>
  <si>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</si>
  <si>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</si>
  <si>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</si>
  <si>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</si>
  <si>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</si>
  <si>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</si>
  <si>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</si>
  <si>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</si>
  <si>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</si>
  <si>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</si>
  <si>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</si>
  <si>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</si>
  <si>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</si>
  <si>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</si>
  <si>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</si>
  <si>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</si>
  <si>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</si>
  <si>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</si>
  <si>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</si>
  <si>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</si>
  <si>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</si>
  <si>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</si>
  <si>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</si>
  <si>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</si>
  <si>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</si>
  <si>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</si>
  <si>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</si>
  <si>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</si>
  <si>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</si>
  <si>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</si>
  <si>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</si>
  <si>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</si>
  <si>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</si>
  <si>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</si>
  <si>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</si>
  <si>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</si>
  <si>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</si>
  <si>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</si>
  <si>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</si>
  <si>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</si>
  <si>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</si>
  <si>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</si>
  <si>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</si>
  <si>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</si>
  <si>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</si>
  <si>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</si>
  <si>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</si>
  <si>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</si>
  <si>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</si>
  <si>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</si>
  <si>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</si>
  <si>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</si>
  <si>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</si>
  <si>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</si>
  <si>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</si>
  <si>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</si>
  <si>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</si>
  <si>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</si>
  <si>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</si>
  <si>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</si>
  <si>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</si>
  <si>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</si>
  <si>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</si>
  <si>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</si>
  <si>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</si>
  <si>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</si>
  <si>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</si>
  <si>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</si>
  <si>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</si>
  <si>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</si>
  <si>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</si>
  <si>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</si>
  <si>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</si>
  <si>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</si>
  <si>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</si>
  <si>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</si>
  <si>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</si>
  <si>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</si>
  <si>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</si>
  <si>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</si>
  <si>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</si>
  <si>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</si>
  <si>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</si>
  <si>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</si>
  <si>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</si>
  <si>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</si>
  <si>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</si>
  <si>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</si>
  <si>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</si>
  <si>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</si>
  <si>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</si>
  <si>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</si>
  <si>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</si>
  <si>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</si>
  <si>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</si>
  <si>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</si>
  <si>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</si>
  <si>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</si>
  <si>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</si>
  <si>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</si>
  <si>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</si>
  <si>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</si>
  <si>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</si>
  <si>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</si>
  <si>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</si>
  <si>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</si>
  <si>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</si>
  <si>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</si>
  <si>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</si>
  <si>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</si>
  <si>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</si>
  <si>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</si>
  <si>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</si>
  <si>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</si>
  <si>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</si>
  <si>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</si>
  <si>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</si>
  <si>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</si>
  <si>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</si>
  <si>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</si>
  <si>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</si>
  <si>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</si>
  <si>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</si>
  <si>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</si>
  <si>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</si>
  <si>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</si>
  <si>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</si>
  <si>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</si>
  <si>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</si>
  <si>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</si>
  <si>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</si>
  <si>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</si>
  <si>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</si>
  <si>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</si>
  <si>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</si>
  <si>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</si>
  <si>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</si>
  <si>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</si>
  <si>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</si>
  <si>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</si>
  <si>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</si>
  <si>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</si>
  <si>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</si>
  <si>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</si>
  <si>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</si>
  <si>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</si>
  <si>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</si>
  <si>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</si>
  <si>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</si>
  <si>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</si>
  <si>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</si>
  <si>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</si>
  <si>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</si>
  <si>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</si>
  <si>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</si>
  <si>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</si>
  <si>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</si>
  <si>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</si>
  <si>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</si>
  <si>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</si>
  <si>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</si>
  <si>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</si>
  <si>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</si>
  <si>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</si>
  <si>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</si>
  <si>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</si>
  <si>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</si>
  <si>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</si>
  <si>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</si>
  <si>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</si>
  <si>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</si>
  <si>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</si>
  <si>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</si>
  <si>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</si>
  <si>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</si>
  <si>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</si>
  <si>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</si>
  <si>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</si>
  <si>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</si>
  <si>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</si>
  <si>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</si>
  <si>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</si>
  <si>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</si>
  <si>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</si>
  <si>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</si>
  <si>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</si>
  <si>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</si>
  <si>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</si>
  <si>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</si>
  <si>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</si>
  <si>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</si>
  <si>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</si>
  <si>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</si>
  <si>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</si>
  <si>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</si>
  <si>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</si>
  <si>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</si>
  <si>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</si>
  <si>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</si>
  <si>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</si>
  <si>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</si>
  <si>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</si>
  <si>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</si>
  <si>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</si>
  <si>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</si>
  <si>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</si>
  <si>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</si>
  <si>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</si>
  <si>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</si>
  <si>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</si>
  <si>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</si>
  <si>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</si>
  <si>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</si>
  <si>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</si>
  <si>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</si>
  <si>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</si>
  <si>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</si>
  <si>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</si>
  <si>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</si>
  <si>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</si>
  <si>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</si>
  <si>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</si>
  <si>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</si>
  <si>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</si>
  <si>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</si>
  <si>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</si>
  <si>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</si>
  <si>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</si>
  <si>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</si>
  <si>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</si>
  <si>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</si>
  <si>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</si>
  <si>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</si>
  <si>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</si>
  <si>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</si>
  <si>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</si>
  <si>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</si>
  <si>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</si>
  <si>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</si>
  <si>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</si>
  <si>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</si>
  <si>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</si>
  <si>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</si>
  <si>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</si>
  <si>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</si>
  <si>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</si>
  <si>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</si>
  <si>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</si>
  <si>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</si>
  <si>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</si>
  <si>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</si>
  <si>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</si>
  <si>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</si>
  <si>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</si>
  <si>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</si>
  <si>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</si>
  <si>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</si>
  <si>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</si>
  <si>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</si>
  <si>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</si>
  <si>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</si>
  <si>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</si>
  <si>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</si>
  <si>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</si>
  <si>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</si>
  <si>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</si>
  <si>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</si>
  <si>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</si>
  <si>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</si>
  <si>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</si>
  <si>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</si>
  <si>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</si>
  <si>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</si>
  <si>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</si>
  <si>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</si>
  <si>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</si>
  <si>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</si>
  <si>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</si>
  <si>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</si>
  <si>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</si>
  <si>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</si>
  <si>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</si>
  <si>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</si>
  <si>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</si>
  <si>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</si>
  <si>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</si>
  <si>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</si>
  <si>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</si>
  <si>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</si>
  <si>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</si>
  <si>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</si>
  <si>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</si>
  <si>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</si>
  <si>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</si>
  <si>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</si>
  <si>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</si>
  <si>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</si>
  <si>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</si>
  <si>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</si>
  <si>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</si>
  <si>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</si>
  <si>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</si>
  <si>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</si>
  <si>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</si>
  <si>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</si>
  <si>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</si>
  <si>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</si>
  <si>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</si>
  <si>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</si>
  <si>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</si>
  <si>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</si>
  <si>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</si>
  <si>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</si>
  <si>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</si>
  <si>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</si>
  <si>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</si>
  <si>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</si>
  <si>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</si>
  <si>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</si>
  <si>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</si>
  <si>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</si>
  <si>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</si>
  <si>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</si>
  <si>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</si>
  <si>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</si>
  <si>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</si>
  <si>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</si>
  <si>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</si>
  <si>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</si>
  <si>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</si>
  <si>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</si>
  <si>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</si>
  <si>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</si>
  <si>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</si>
  <si>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</si>
  <si>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</si>
  <si>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</si>
  <si>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</si>
  <si>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</si>
  <si>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</si>
  <si>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</si>
  <si>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</si>
  <si>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</si>
  <si>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</si>
  <si>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</si>
  <si>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</si>
  <si>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</si>
  <si>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</si>
  <si>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</si>
  <si>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</si>
  <si>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</si>
  <si>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</si>
  <si>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</si>
  <si>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</si>
  <si>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</si>
  <si>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</si>
  <si>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</si>
  <si>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</si>
  <si>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</si>
  <si>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</si>
  <si>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</si>
  <si>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</si>
  <si>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</si>
  <si>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</si>
  <si>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</si>
  <si>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</si>
  <si>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</si>
  <si>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</si>
  <si>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</si>
  <si>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</si>
  <si>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</si>
  <si>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</si>
  <si>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</si>
  <si>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</si>
  <si>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</si>
  <si>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</si>
  <si>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</si>
  <si>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</si>
  <si>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</si>
  <si>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</si>
  <si>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</si>
  <si>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</si>
  <si>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</si>
  <si>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</si>
  <si>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</si>
  <si>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</si>
  <si>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</si>
  <si>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</si>
  <si>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</si>
  <si>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</si>
  <si>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</si>
  <si>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</si>
  <si>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</si>
  <si>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</si>
  <si>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</si>
  <si>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</si>
  <si>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</si>
  <si>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</si>
  <si>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</si>
  <si>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</si>
  <si>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</si>
  <si>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</si>
  <si>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</si>
  <si>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</si>
  <si>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</si>
  <si>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</si>
  <si>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</si>
  <si>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</si>
  <si>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</si>
  <si>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</si>
  <si>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</si>
  <si>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</si>
  <si>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</si>
  <si>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</si>
  <si>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</si>
  <si>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</si>
  <si>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</si>
  <si>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</si>
  <si>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</si>
  <si>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</si>
  <si>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</si>
  <si>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</si>
  <si>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</si>
  <si>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</si>
  <si>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</si>
  <si>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</si>
  <si>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</si>
  <si>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</si>
  <si>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</si>
  <si>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</si>
  <si>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</si>
  <si>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</si>
  <si>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</si>
  <si>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</si>
  <si>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</si>
  <si>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</si>
  <si>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</si>
  <si>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</si>
  <si>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</si>
  <si>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</si>
  <si>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</si>
  <si>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</si>
  <si>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</si>
  <si>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</si>
  <si>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</si>
  <si>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</si>
  <si>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</si>
  <si>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</si>
  <si>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</si>
  <si>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</si>
  <si>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</si>
  <si>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</si>
  <si>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</si>
  <si>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</si>
  <si>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</si>
  <si>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</si>
  <si>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</si>
  <si>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</si>
  <si>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</si>
  <si>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</si>
  <si>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</si>
  <si>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</si>
  <si>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</si>
  <si>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</si>
  <si>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</si>
  <si>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</si>
  <si>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</si>
  <si>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</si>
  <si>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</si>
  <si>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</si>
  <si>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</si>
  <si>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</si>
  <si>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</si>
  <si>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</si>
  <si>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</si>
  <si>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</si>
  <si>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</si>
  <si>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</si>
  <si>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</si>
  <si>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</si>
  <si>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</si>
  <si>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</si>
  <si>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</si>
  <si>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</si>
  <si>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</si>
  <si>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</si>
  <si>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</si>
  <si>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</si>
  <si>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</si>
  <si>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</si>
  <si>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</si>
  <si>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</si>
  <si>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</si>
  <si>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</si>
  <si>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</si>
  <si>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</si>
  <si>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</si>
  <si>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</si>
  <si>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</si>
  <si>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</si>
  <si>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</si>
  <si>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</si>
  <si>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</si>
  <si>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</si>
  <si>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</si>
  <si>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</si>
  <si>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</si>
  <si>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</si>
  <si>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</si>
  <si>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</si>
  <si>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</si>
  <si>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</si>
  <si>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</si>
  <si>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</si>
  <si>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</si>
  <si>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</si>
  <si>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</si>
  <si>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</si>
  <si>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</si>
  <si>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</si>
  <si>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</si>
  <si>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</si>
  <si>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</si>
  <si>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</si>
  <si>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</si>
  <si>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</si>
  <si>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</si>
  <si>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</si>
  <si>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</si>
  <si>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</si>
  <si>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</si>
  <si>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</si>
  <si>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</si>
  <si>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</si>
  <si>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</si>
  <si>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</si>
  <si>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</si>
  <si>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</si>
  <si>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</si>
  <si>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</si>
  <si>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</si>
  <si>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</si>
  <si>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</si>
  <si>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</si>
  <si>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</si>
  <si>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</si>
  <si>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</si>
  <si>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</si>
  <si>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</si>
  <si>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</si>
  <si>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</si>
  <si>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</si>
  <si>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</si>
  <si>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</si>
  <si>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</si>
  <si>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</si>
  <si>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</si>
  <si>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</si>
  <si>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</si>
  <si>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</si>
  <si>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</si>
  <si>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</si>
  <si>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</si>
  <si>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</si>
  <si>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</si>
  <si>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</si>
  <si>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</si>
  <si>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</si>
  <si>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</si>
  <si>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</si>
  <si>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</si>
  <si>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</si>
  <si>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</si>
  <si>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</si>
  <si>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</si>
  <si>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</si>
  <si>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</si>
  <si>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</si>
  <si>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</si>
  <si>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</si>
  <si>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</si>
  <si>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</si>
  <si>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</si>
  <si>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</si>
  <si>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</si>
  <si>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</si>
  <si>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</si>
  <si>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</si>
  <si>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</si>
  <si>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</si>
  <si>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</si>
  <si>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</si>
  <si>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</si>
  <si>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</si>
  <si>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</si>
  <si>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</si>
  <si>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</si>
  <si>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</si>
  <si>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</si>
  <si>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</si>
  <si>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</si>
  <si>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</si>
  <si>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</si>
  <si>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</si>
  <si>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</si>
  <si>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</si>
  <si>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</si>
  <si>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</si>
  <si>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</si>
  <si>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</si>
  <si>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</si>
  <si>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</si>
  <si>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</si>
  <si>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</si>
  <si>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</si>
  <si>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</si>
  <si>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</si>
  <si>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</si>
  <si>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</si>
  <si>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</si>
  <si>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</si>
  <si>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</si>
  <si>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</si>
  <si>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</si>
  <si>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</si>
  <si>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</si>
  <si>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</si>
  <si>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</si>
  <si>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</si>
  <si>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</si>
  <si>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</si>
  <si>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</si>
  <si>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</si>
  <si>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</si>
  <si>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</si>
  <si>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</si>
  <si>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</si>
  <si>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</si>
  <si>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</si>
  <si>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</si>
  <si>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</si>
  <si>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</si>
  <si>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</si>
  <si>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</si>
  <si>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</si>
  <si>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</si>
  <si>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</si>
  <si>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</si>
  <si>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</si>
  <si>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</si>
  <si>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</si>
  <si>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</si>
  <si>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</si>
  <si>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</si>
  <si>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</si>
  <si>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</si>
  <si>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</si>
  <si>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</si>
  <si>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</si>
  <si>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</si>
  <si>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</si>
  <si>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</si>
  <si>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</si>
  <si>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</si>
  <si>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</si>
  <si>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</si>
  <si>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</si>
  <si>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</si>
  <si>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</si>
  <si>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</si>
  <si>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</si>
  <si>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</si>
  <si>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</si>
  <si>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</si>
  <si>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</si>
  <si>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</si>
  <si>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</si>
  <si>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</si>
  <si>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</si>
  <si>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</si>
  <si>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</si>
  <si>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</si>
  <si>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</si>
  <si>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</si>
  <si>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</si>
  <si>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</si>
  <si>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</si>
  <si>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</si>
  <si>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</si>
  <si>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</si>
  <si>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</si>
  <si>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</si>
  <si>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</si>
  <si>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</si>
  <si>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</si>
  <si>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</si>
  <si>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</si>
  <si>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</si>
  <si>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</si>
  <si>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</si>
  <si>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</si>
  <si>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</si>
  <si>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</si>
  <si>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</si>
  <si>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</si>
  <si>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</si>
  <si>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</si>
  <si>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</si>
  <si>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</si>
  <si>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</si>
  <si>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</si>
  <si>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</si>
  <si>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</si>
  <si>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</si>
  <si>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</si>
  <si>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</si>
  <si>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</si>
  <si>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</si>
  <si>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</si>
  <si>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</si>
  <si>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</si>
  <si>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</si>
  <si>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</si>
  <si>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</si>
  <si>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</si>
  <si>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</si>
  <si>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</si>
  <si>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</si>
  <si>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</si>
  <si>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</si>
  <si>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</si>
  <si>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</si>
  <si>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</si>
  <si>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</si>
  <si>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</si>
  <si>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</si>
  <si>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</si>
  <si>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</si>
  <si>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</si>
  <si>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</si>
  <si>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</si>
  <si>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</si>
  <si>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</si>
  <si>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</si>
  <si>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</si>
  <si>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</si>
  <si>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</si>
  <si>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</si>
  <si>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</si>
  <si>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</si>
  <si>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</si>
  <si>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</si>
  <si>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</si>
  <si>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</si>
  <si>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</si>
  <si>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</si>
  <si>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</si>
  <si>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</si>
  <si>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</si>
  <si>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</si>
  <si>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</si>
  <si>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</si>
  <si>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</si>
  <si>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</si>
  <si>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</si>
  <si>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</si>
  <si>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</si>
  <si>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</si>
  <si>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</si>
  <si>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</si>
  <si>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</si>
  <si>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</si>
  <si>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</si>
  <si>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</si>
  <si>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</si>
  <si>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</si>
  <si>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</si>
  <si>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</si>
  <si>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</si>
  <si>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</si>
  <si>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</si>
  <si>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</si>
  <si>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</si>
  <si>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</si>
  <si>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</si>
  <si>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</si>
  <si>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</si>
  <si>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</si>
  <si>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</si>
  <si>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</si>
  <si>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</si>
  <si>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</si>
  <si>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</si>
  <si>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</si>
  <si>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</si>
  <si>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</si>
  <si>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</si>
  <si>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</si>
  <si>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</si>
  <si>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</si>
  <si>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</si>
  <si>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</si>
  <si>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</si>
  <si>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</si>
  <si>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</si>
  <si>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</si>
  <si>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</si>
  <si>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</si>
  <si>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</si>
  <si>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</si>
  <si>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</si>
  <si>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</si>
  <si>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</si>
  <si>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</si>
  <si>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</si>
  <si>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</si>
  <si>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</si>
  <si>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</si>
  <si>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</si>
  <si>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</si>
  <si>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</si>
  <si>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</si>
  <si>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</si>
  <si>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</si>
  <si>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</si>
  <si>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</si>
  <si>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</si>
  <si>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</si>
  <si>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</si>
  <si>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</si>
  <si>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</si>
  <si>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</si>
  <si>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</si>
  <si>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</si>
  <si>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</si>
  <si>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</si>
  <si>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</si>
  <si>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</si>
  <si>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</si>
  <si>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</si>
  <si>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</si>
  <si>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</si>
  <si>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</si>
  <si>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</si>
  <si>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</si>
  <si>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</si>
  <si>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</si>
  <si>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</si>
  <si>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</si>
  <si>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</si>
  <si>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</si>
  <si>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</si>
  <si>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</si>
  <si>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</si>
  <si>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</si>
  <si>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</si>
  <si>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</si>
  <si>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</si>
  <si>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</si>
  <si>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</si>
  <si>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</si>
  <si>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</si>
  <si>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</si>
  <si>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</si>
  <si>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</si>
  <si>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</si>
  <si>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</si>
  <si>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</si>
  <si>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</si>
  <si>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</si>
  <si>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</si>
  <si>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</si>
  <si>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</si>
  <si>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</si>
  <si>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</si>
  <si>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</si>
  <si>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</si>
  <si>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</si>
  <si>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</si>
  <si>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</si>
  <si>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</si>
  <si>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</si>
  <si>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</si>
  <si>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</si>
  <si>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</si>
  <si>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</si>
  <si>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</si>
  <si>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</si>
  <si>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</si>
  <si>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</si>
  <si>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</si>
  <si>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</si>
  <si>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</si>
  <si>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</si>
  <si>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</si>
  <si>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</si>
  <si>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</si>
  <si>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</si>
  <si>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</si>
  <si>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</si>
  <si>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</si>
  <si>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</si>
  <si>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</si>
  <si>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</si>
  <si>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</si>
  <si>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</si>
  <si>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</si>
  <si>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</si>
  <si>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</si>
  <si>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</si>
  <si>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</si>
  <si>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</si>
  <si>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</si>
  <si>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</si>
  <si>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</si>
  <si>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</si>
  <si>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</si>
  <si>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</si>
  <si>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</si>
  <si>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</si>
  <si>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</si>
  <si>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</si>
  <si>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</si>
  <si>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</si>
  <si>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</si>
  <si>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</si>
  <si>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</si>
  <si>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</si>
  <si>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</si>
  <si>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</si>
  <si>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</si>
  <si>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</si>
  <si>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</si>
  <si>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</si>
  <si>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</si>
  <si>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</si>
  <si>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</si>
  <si>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</si>
  <si>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</si>
  <si>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</si>
  <si>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</si>
  <si>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</si>
  <si>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</si>
  <si>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</si>
  <si>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</si>
  <si>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</si>
  <si>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</si>
  <si>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</si>
  <si>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</si>
  <si>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</si>
  <si>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</si>
  <si>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</si>
  <si>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</si>
  <si>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</si>
  <si>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</si>
  <si>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</si>
  <si>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</si>
  <si>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</si>
  <si>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</si>
  <si>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</si>
  <si>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</si>
  <si>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</si>
  <si>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</si>
  <si>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</si>
  <si>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</si>
  <si>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</si>
  <si>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</si>
  <si>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</si>
  <si>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</si>
  <si>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</si>
  <si>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</si>
  <si>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</si>
  <si>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</si>
  <si>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</si>
  <si>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</si>
  <si>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</si>
  <si>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</si>
  <si>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</si>
  <si>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</si>
  <si>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</si>
  <si>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</si>
  <si>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</si>
  <si>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</si>
  <si>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</si>
  <si>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</si>
  <si>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</si>
  <si>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</si>
  <si>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</si>
  <si>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</si>
  <si>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</si>
  <si>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</si>
  <si>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</si>
  <si>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</si>
  <si>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</si>
  <si>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</si>
  <si>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</si>
  <si>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</si>
  <si>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</si>
  <si>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</si>
  <si>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</si>
  <si>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</si>
  <si>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</si>
  <si>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</si>
  <si>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</si>
  <si>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</si>
  <si>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</si>
  <si>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</si>
  <si>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</si>
  <si>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</si>
  <si>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</si>
  <si>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</si>
  <si>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</si>
  <si>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</si>
  <si>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</si>
  <si>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</si>
  <si>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</si>
  <si>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</si>
  <si>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</si>
  <si>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</si>
  <si>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</si>
  <si>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</si>
  <si>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</si>
  <si>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</si>
  <si>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</si>
  <si>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</si>
  <si>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</si>
  <si>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</si>
  <si>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</si>
  <si>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</si>
  <si>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</si>
  <si>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</si>
  <si>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</si>
  <si>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</si>
  <si>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</si>
  <si>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</si>
  <si>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</si>
  <si>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</si>
  <si>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</si>
  <si>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</si>
  <si>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</si>
  <si>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</si>
  <si>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</si>
  <si>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</si>
  <si>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</si>
  <si>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</si>
  <si>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</si>
  <si>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</si>
  <si>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</si>
  <si>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</si>
  <si>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</si>
  <si>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</si>
  <si>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</si>
  <si>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</si>
  <si>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</si>
  <si>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</si>
  <si>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</si>
  <si>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</si>
  <si>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</si>
  <si>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</si>
  <si>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</si>
  <si>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</si>
  <si>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</si>
  <si>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</si>
  <si>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</si>
  <si>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</si>
  <si>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</si>
  <si>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</si>
  <si>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</si>
  <si>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</si>
  <si>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</si>
  <si>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</si>
  <si>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</si>
  <si>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</si>
  <si>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</si>
  <si>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</si>
  <si>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</si>
  <si>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</si>
  <si>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</si>
  <si>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</si>
  <si>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</si>
  <si>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</si>
  <si>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</si>
  <si>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</si>
  <si>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</si>
  <si>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</si>
  <si>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</si>
  <si>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</si>
  <si>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</si>
  <si>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</si>
  <si>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</si>
  <si>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</si>
  <si>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</si>
  <si>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</si>
  <si>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</si>
  <si>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</si>
  <si>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</si>
  <si>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</si>
  <si>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</si>
  <si>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</si>
  <si>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</si>
  <si>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</si>
  <si>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</si>
  <si>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</si>
  <si>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</si>
  <si>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</si>
  <si>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</si>
  <si>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</si>
  <si>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</si>
  <si>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</si>
  <si>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</si>
  <si>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</si>
  <si>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</si>
  <si>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</si>
  <si>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</si>
  <si>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</si>
  <si>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</si>
  <si>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</si>
  <si>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</si>
  <si>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</si>
  <si>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</si>
  <si>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</si>
  <si>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</si>
  <si>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</si>
  <si>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</si>
  <si>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</si>
  <si>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</si>
  <si>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</si>
  <si>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</si>
  <si>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</si>
  <si>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</si>
  <si>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</si>
  <si>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</si>
  <si>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</si>
  <si>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</si>
  <si>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</si>
  <si>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</si>
  <si>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</si>
  <si>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</si>
  <si>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</si>
  <si>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</si>
  <si>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</si>
  <si>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</si>
  <si>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</si>
  <si>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</si>
  <si>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</si>
  <si>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</si>
  <si>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</si>
  <si>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</si>
  <si>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</si>
  <si>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</si>
  <si>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</si>
  <si>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</si>
  <si>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</si>
  <si>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</si>
  <si>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</si>
  <si>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</si>
  <si>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</si>
  <si>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</si>
  <si>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</si>
  <si>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</si>
  <si>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</si>
  <si>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</si>
  <si>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</si>
  <si>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</si>
  <si>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</si>
  <si>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</si>
  <si>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</si>
  <si>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</si>
  <si>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</si>
  <si>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</si>
  <si>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</si>
  <si>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</si>
  <si>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</si>
  <si>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</si>
  <si>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</si>
  <si>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</si>
  <si>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</si>
  <si>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</si>
  <si>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</si>
  <si>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</si>
  <si>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</si>
  <si>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</si>
  <si>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</si>
  <si>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</si>
  <si>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</si>
  <si>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</si>
  <si>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</si>
  <si>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</si>
  <si>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</si>
  <si>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</si>
  <si>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</si>
  <si>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</si>
  <si>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</si>
  <si>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</si>
  <si>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</si>
  <si>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</si>
  <si>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</si>
  <si>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</si>
  <si>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</si>
  <si>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</si>
  <si>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</si>
  <si>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</si>
  <si>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</si>
  <si>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</si>
  <si>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</si>
  <si>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</si>
  <si>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</si>
  <si>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</si>
  <si>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</si>
  <si>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</si>
  <si>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</si>
  <si>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</si>
  <si>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</si>
  <si>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</si>
  <si>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</si>
  <si>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</si>
  <si>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</si>
  <si>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</si>
  <si>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</si>
  <si>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</si>
  <si>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</si>
  <si>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</si>
  <si>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</si>
  <si>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</si>
  <si>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</si>
  <si>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</si>
  <si>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</si>
  <si>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</si>
  <si>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</si>
  <si>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</si>
  <si>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</si>
  <si>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</si>
  <si>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</si>
  <si>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</si>
  <si>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</si>
  <si>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</si>
  <si>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</si>
  <si>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</si>
  <si>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</si>
  <si>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</si>
  <si>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</si>
  <si>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</si>
  <si>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</si>
  <si>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</si>
  <si>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</si>
  <si>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</si>
  <si>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</si>
  <si>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</si>
  <si>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</si>
  <si>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</si>
  <si>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</si>
  <si>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</si>
  <si>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</si>
  <si>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</si>
  <si>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</si>
  <si>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</si>
  <si>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</si>
  <si>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</si>
  <si>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</si>
  <si>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</si>
  <si>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</si>
  <si>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</si>
  <si>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</si>
  <si>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</si>
  <si>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</si>
  <si>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</si>
  <si>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</si>
  <si>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</si>
  <si>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</si>
  <si>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</si>
  <si>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</si>
  <si>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</si>
  <si>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</si>
  <si>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</si>
  <si>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</si>
  <si>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</si>
  <si>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</si>
  <si>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</si>
  <si>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</si>
  <si>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</si>
  <si>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</si>
  <si>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</si>
  <si>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</si>
  <si>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</si>
  <si>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</si>
  <si>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</si>
  <si>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</si>
  <si>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</si>
  <si>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</si>
  <si>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</si>
  <si>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</si>
  <si>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</si>
  <si>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</si>
  <si>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</si>
  <si>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</si>
  <si>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</si>
  <si>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</si>
  <si>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</si>
  <si>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</si>
  <si>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</si>
  <si>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</si>
  <si>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</si>
  <si>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</si>
  <si>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</si>
  <si>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</si>
  <si>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</si>
  <si>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</si>
  <si>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</si>
  <si>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</si>
  <si>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</si>
  <si>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</si>
  <si>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</si>
  <si>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</si>
  <si>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</si>
  <si>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</si>
  <si>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</si>
  <si>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</si>
  <si>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</si>
  <si>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</si>
  <si>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</si>
  <si>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</si>
  <si>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</si>
  <si>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</si>
  <si>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</si>
  <si>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</si>
  <si>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</si>
  <si>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</si>
  <si>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</si>
  <si>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</si>
  <si>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</si>
  <si>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</si>
  <si>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</si>
  <si>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</si>
  <si>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</si>
  <si>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</si>
  <si>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</si>
  <si>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</si>
  <si>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</si>
  <si>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</si>
  <si>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</si>
  <si>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</si>
  <si>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</si>
  <si>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</si>
  <si>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</si>
  <si>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</si>
  <si>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</si>
  <si>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</si>
  <si>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</si>
  <si>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</si>
  <si>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</si>
  <si>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</si>
  <si>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</si>
  <si>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</si>
  <si>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</si>
  <si>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</si>
  <si>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</si>
  <si>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</si>
  <si>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</si>
  <si>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</si>
  <si>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</si>
  <si>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</si>
  <si>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</si>
  <si>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</si>
  <si>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</si>
  <si>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</si>
  <si>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</si>
  <si>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</si>
  <si>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</si>
  <si>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</si>
  <si>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</si>
  <si>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</si>
  <si>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</si>
  <si>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</si>
  <si>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</si>
  <si>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</si>
  <si>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</si>
  <si>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</si>
  <si>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</si>
  <si>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</si>
  <si>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</si>
  <si>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</si>
  <si>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</si>
  <si>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</si>
  <si>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</si>
  <si>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</si>
  <si>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</si>
  <si>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</si>
  <si>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</si>
  <si>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</si>
  <si>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</si>
  <si>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</si>
  <si>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</si>
  <si>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</si>
  <si>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</si>
  <si>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</si>
  <si>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</si>
  <si>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</si>
  <si>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</si>
  <si>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</si>
  <si>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</si>
  <si>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</si>
  <si>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</si>
  <si>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</si>
  <si>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</si>
  <si>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</si>
  <si>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</si>
  <si>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</si>
  <si>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</si>
  <si>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</si>
  <si>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</si>
  <si>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</si>
  <si>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</si>
  <si>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</si>
  <si>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</si>
  <si>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</si>
  <si>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</si>
  <si>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</si>
  <si>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</si>
  <si>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</si>
  <si>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</si>
  <si>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</si>
  <si>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</si>
  <si>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</si>
  <si>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</si>
  <si>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</si>
  <si>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</si>
  <si>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</si>
  <si>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</si>
  <si>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</si>
  <si>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</si>
  <si>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</si>
  <si>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</si>
  <si>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</si>
  <si>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</si>
  <si>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</si>
  <si>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</si>
  <si>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</si>
  <si>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</si>
  <si>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</si>
  <si>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</si>
  <si>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</si>
  <si>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</si>
  <si>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</si>
  <si>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</si>
  <si>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</si>
  <si>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</si>
  <si>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</si>
  <si>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</si>
  <si>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</si>
  <si>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</si>
  <si>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</si>
  <si>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</si>
  <si>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</si>
  <si>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</si>
  <si>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</si>
  <si>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</si>
  <si>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</si>
  <si>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</si>
  <si>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</si>
  <si>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</si>
  <si>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</si>
  <si>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</si>
  <si>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</si>
  <si>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</si>
  <si>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</si>
  <si>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</si>
  <si>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</si>
  <si>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</si>
  <si>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</si>
  <si>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</si>
  <si>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</si>
  <si>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</si>
  <si>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</si>
  <si>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</si>
  <si>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</si>
  <si>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</si>
  <si>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</si>
  <si>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</si>
  <si>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</si>
  <si>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</si>
  <si>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</si>
  <si>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</si>
  <si>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</si>
  <si>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</si>
  <si>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</si>
  <si>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</si>
  <si>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</si>
  <si>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</si>
  <si>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</si>
  <si>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</si>
  <si>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</si>
  <si>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</si>
  <si>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</si>
  <si>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</si>
  <si>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</si>
  <si>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</si>
  <si>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</si>
  <si>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</si>
  <si>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</si>
  <si>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</si>
  <si>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</si>
  <si>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</si>
  <si>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</si>
  <si>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</si>
  <si>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</si>
  <si>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</si>
  <si>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</si>
  <si>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</si>
  <si>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</si>
  <si>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</si>
  <si>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</si>
  <si>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</si>
  <si>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</si>
  <si>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</si>
  <si>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</si>
  <si>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</si>
  <si>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</si>
  <si>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</si>
  <si>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</si>
  <si>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</si>
  <si>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</si>
  <si>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</si>
  <si>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</si>
  <si>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</si>
  <si>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</si>
  <si>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</si>
  <si>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</si>
  <si>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</si>
  <si>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</si>
  <si>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</si>
  <si>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</si>
  <si>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</si>
  <si>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</si>
  <si>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</si>
  <si>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</si>
  <si>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</si>
  <si>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</si>
  <si>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</si>
  <si>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</si>
  <si>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</si>
  <si>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</si>
  <si>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</si>
  <si>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</si>
  <si>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</si>
  <si>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</si>
  <si>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</si>
  <si>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</si>
  <si>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</si>
  <si>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</si>
  <si>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</si>
  <si>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</si>
  <si>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</si>
  <si>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</si>
  <si>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</si>
  <si>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</si>
  <si>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</si>
  <si>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</si>
  <si>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</si>
  <si>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</si>
  <si>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</si>
  <si>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</si>
  <si>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</si>
  <si>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</si>
  <si>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</si>
  <si>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</si>
  <si>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</si>
  <si>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</si>
  <si>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</si>
  <si>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</si>
  <si>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</si>
  <si>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</si>
  <si>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</si>
  <si>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</si>
  <si>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</si>
  <si>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</si>
  <si>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</si>
  <si>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</si>
  <si>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</si>
  <si>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</si>
  <si>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</si>
  <si>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</si>
  <si>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</si>
  <si>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</si>
  <si>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</si>
  <si>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</si>
  <si>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</si>
  <si>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</si>
  <si>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</si>
  <si>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</si>
  <si>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</si>
  <si>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</si>
  <si>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</si>
  <si>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</si>
  <si>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</si>
  <si>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</si>
  <si>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</si>
  <si>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</si>
  <si>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</si>
  <si>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</si>
  <si>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</si>
  <si>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</si>
  <si>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</si>
  <si>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</si>
  <si>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</si>
  <si>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</si>
  <si>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</si>
  <si>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</si>
  <si>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</si>
  <si>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</si>
  <si>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</si>
  <si>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</si>
  <si>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</si>
  <si>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</si>
  <si>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</si>
  <si>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</si>
  <si>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</si>
  <si>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</si>
  <si>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</si>
  <si>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</si>
  <si>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</si>
  <si>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</si>
  <si>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</si>
  <si>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</si>
  <si>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</si>
  <si>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</si>
  <si>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</si>
  <si>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</si>
  <si>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</si>
  <si>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</si>
  <si>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</si>
  <si>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</si>
  <si>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</si>
  <si>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</si>
  <si>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</si>
  <si>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</si>
  <si>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</si>
  <si>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</si>
  <si>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</si>
  <si>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</si>
  <si>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</si>
  <si>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</si>
  <si>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</si>
  <si>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</si>
  <si>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</si>
  <si>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</si>
  <si>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</si>
  <si>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</si>
  <si>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</si>
  <si>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</si>
  <si>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</si>
  <si>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</si>
  <si>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</si>
  <si>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</si>
  <si>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</si>
  <si>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</si>
  <si>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</si>
  <si>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</si>
  <si>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</si>
  <si>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</si>
  <si>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</si>
  <si>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</si>
  <si>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</si>
  <si>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</si>
  <si>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</si>
  <si>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</si>
  <si>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</si>
  <si>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</si>
  <si>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</si>
  <si>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</si>
  <si>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</si>
  <si>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</si>
  <si>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</si>
  <si>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</si>
  <si>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</si>
  <si>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</si>
  <si>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</si>
  <si>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</si>
  <si>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</si>
  <si>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</si>
  <si>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</si>
  <si>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</si>
  <si>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</si>
  <si>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</si>
  <si>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</si>
  <si>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</si>
  <si>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</si>
  <si>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</si>
  <si>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</si>
  <si>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</si>
  <si>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</si>
  <si>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</si>
  <si>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</si>
  <si>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</si>
  <si>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</si>
  <si>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</si>
  <si>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</si>
  <si>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</si>
  <si>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</si>
  <si>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</si>
  <si>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</si>
  <si>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</si>
  <si>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</si>
  <si>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</si>
  <si>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</si>
  <si>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</si>
  <si>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</si>
  <si>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</si>
  <si>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</si>
  <si>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</si>
  <si>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</si>
  <si>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</si>
  <si>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</si>
  <si>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</si>
  <si>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</si>
  <si>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</si>
  <si>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</si>
  <si>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</si>
  <si>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</si>
  <si>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</si>
  <si>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</si>
  <si>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</si>
  <si>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</si>
  <si>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</si>
  <si>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</si>
  <si>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</si>
  <si>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</si>
  <si>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</si>
  <si>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</si>
  <si>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</si>
  <si>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</si>
  <si>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</si>
  <si>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</si>
  <si>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</si>
  <si>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</si>
  <si>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</si>
  <si>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</si>
  <si>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</si>
  <si>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</si>
  <si>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</si>
  <si>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</si>
  <si>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</si>
  <si>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</si>
  <si>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</si>
  <si>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</si>
  <si>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</si>
  <si>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</si>
  <si>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</si>
  <si>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</si>
  <si>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</si>
  <si>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</si>
  <si>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</si>
  <si>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</si>
  <si>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</si>
  <si>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</si>
  <si>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</si>
  <si>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</si>
  <si>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</si>
  <si>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</si>
  <si>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</si>
  <si>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</si>
  <si>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</si>
  <si>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</si>
  <si>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</si>
  <si>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</si>
  <si>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</si>
  <si>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</si>
  <si>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</si>
  <si>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</si>
  <si>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</si>
  <si>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</si>
  <si>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</si>
  <si>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</si>
  <si>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</si>
  <si>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</si>
  <si>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</si>
  <si>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</si>
  <si>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</si>
  <si>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</si>
  <si>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</si>
  <si>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</si>
  <si>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</si>
  <si>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</si>
  <si>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</si>
  <si>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</si>
  <si>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</si>
  <si>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</si>
  <si>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</si>
  <si>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</si>
  <si>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</si>
  <si>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</si>
  <si>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</si>
  <si>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</si>
  <si>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</si>
  <si>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</si>
  <si>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</si>
  <si>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</si>
  <si>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</si>
  <si>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</si>
  <si>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</si>
  <si>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</si>
  <si>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</si>
  <si>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</si>
  <si>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</si>
  <si>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</si>
  <si>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</si>
  <si>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</si>
  <si>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</si>
  <si>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</si>
  <si>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</si>
  <si>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</si>
  <si>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</si>
  <si>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</si>
  <si>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</si>
  <si>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</si>
  <si>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</si>
  <si>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</si>
  <si>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</si>
  <si>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</si>
  <si>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</si>
  <si>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</si>
  <si>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</si>
  <si>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</si>
  <si>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</si>
  <si>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</si>
  <si>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</si>
  <si>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</si>
  <si>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</si>
  <si>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</si>
  <si>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</si>
  <si>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</si>
  <si>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</si>
  <si>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</si>
  <si>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</si>
  <si>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</si>
  <si>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</si>
  <si>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</si>
  <si>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</si>
  <si>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</si>
  <si>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</si>
  <si>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</si>
  <si>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</si>
  <si>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</si>
  <si>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</si>
  <si>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</si>
  <si>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</si>
  <si>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</si>
  <si>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</si>
  <si>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</si>
  <si>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</si>
  <si>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</si>
  <si>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</si>
  <si>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</si>
  <si>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</si>
  <si>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</si>
  <si>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</si>
  <si>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</si>
  <si>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</si>
  <si>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</si>
  <si>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</si>
  <si>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</si>
  <si>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</si>
  <si>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</si>
  <si>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</si>
  <si>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</si>
  <si>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</si>
  <si>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</si>
  <si>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</si>
  <si>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</si>
  <si>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</si>
  <si>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</si>
  <si>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</si>
  <si>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</si>
  <si>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</si>
  <si>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</si>
  <si>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</si>
  <si>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</si>
  <si>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</si>
  <si>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</si>
  <si>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</si>
  <si>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</si>
  <si>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</si>
  <si>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</si>
  <si>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</si>
  <si>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</si>
  <si>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</si>
  <si>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</si>
  <si>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</si>
  <si>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</si>
  <si>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</si>
  <si>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</si>
  <si>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</si>
  <si>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</si>
  <si>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</si>
  <si>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</si>
  <si>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</si>
  <si>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</si>
  <si>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</si>
  <si>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</si>
  <si>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</si>
  <si>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</si>
  <si>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</si>
  <si>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</si>
  <si>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</si>
  <si>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</si>
  <si>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</si>
  <si>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</si>
  <si>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</si>
  <si>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</si>
  <si>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</si>
  <si>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</si>
  <si>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</si>
  <si>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</si>
  <si>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</si>
  <si>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</si>
  <si>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</si>
  <si>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</si>
  <si>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</si>
  <si>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</si>
  <si>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</si>
  <si>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</si>
  <si>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</si>
  <si>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</si>
  <si>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</si>
  <si>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</si>
  <si>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</si>
  <si>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</si>
  <si>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</si>
  <si>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</si>
  <si>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</si>
  <si>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</si>
  <si>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</si>
  <si>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</si>
  <si>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</si>
  <si>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</si>
  <si>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</si>
  <si>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</si>
  <si>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</si>
  <si>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</si>
  <si>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</si>
  <si>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</si>
  <si>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</si>
  <si>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</si>
  <si>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</si>
  <si>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</si>
  <si>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</si>
  <si>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</si>
  <si>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</si>
  <si>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</si>
  <si>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</si>
  <si>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</si>
  <si>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</si>
  <si>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</si>
  <si>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</si>
  <si>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</si>
  <si>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</si>
  <si>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</si>
  <si>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</si>
  <si>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</si>
  <si>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</si>
  <si>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</si>
  <si>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</si>
  <si>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</si>
  <si>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</si>
  <si>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</si>
  <si>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</si>
  <si>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</si>
  <si>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</si>
  <si>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</si>
  <si>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</si>
  <si>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</si>
  <si>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</si>
  <si>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</si>
  <si>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</si>
  <si>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</si>
  <si>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</si>
  <si>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</si>
  <si>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</si>
  <si>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</si>
  <si>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</si>
  <si>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</si>
  <si>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</si>
  <si>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</si>
  <si>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</si>
  <si>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</si>
  <si>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</si>
  <si>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</si>
  <si>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</si>
  <si>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</si>
  <si>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</si>
  <si>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</si>
  <si>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</si>
  <si>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</si>
  <si>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</si>
  <si>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</si>
  <si>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</si>
  <si>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</si>
  <si>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</si>
  <si>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</si>
  <si>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</si>
  <si>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</si>
  <si>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</si>
  <si>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</si>
  <si>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</si>
  <si>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</si>
  <si>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</si>
  <si>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</si>
  <si>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</si>
  <si>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</si>
  <si>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</si>
  <si>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</si>
  <si>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</si>
  <si>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</si>
  <si>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</si>
  <si>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</si>
  <si>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</si>
  <si>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</si>
  <si>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</si>
  <si>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</si>
  <si>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</si>
  <si>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</si>
  <si>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</si>
  <si>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</si>
  <si>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</si>
  <si>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</si>
  <si>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</si>
  <si>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</si>
  <si>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</si>
  <si>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</si>
  <si>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</si>
  <si>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</si>
  <si>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</si>
  <si>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</si>
  <si>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</si>
  <si>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</si>
  <si>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</si>
  <si>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</si>
  <si>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</si>
  <si>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</si>
  <si>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</si>
  <si>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</si>
  <si>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</si>
  <si>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</si>
  <si>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</si>
  <si>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</si>
  <si>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</si>
  <si>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</si>
  <si>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</si>
  <si>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</si>
  <si>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</si>
  <si>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</si>
  <si>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</si>
  <si>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</si>
  <si>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</si>
  <si>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</si>
  <si>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</si>
  <si>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</si>
  <si>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</si>
  <si>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</si>
  <si>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</si>
  <si>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</si>
  <si>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</si>
  <si>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</si>
  <si>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</si>
  <si>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</si>
  <si>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</si>
  <si>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</si>
  <si>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</si>
  <si>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</si>
  <si>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</si>
  <si>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</si>
  <si>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</si>
  <si>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</si>
  <si>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</si>
  <si>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</si>
  <si>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</si>
  <si>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</si>
  <si>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</si>
  <si>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</si>
  <si>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</si>
  <si>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</si>
  <si>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</si>
  <si>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</si>
  <si>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</si>
  <si>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</si>
  <si>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</si>
  <si>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</si>
  <si>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</si>
  <si>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</si>
  <si>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</si>
  <si>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</si>
  <si>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</si>
  <si>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</si>
  <si>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</si>
  <si>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</si>
  <si>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</si>
  <si>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</si>
  <si>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</si>
  <si>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</si>
  <si>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</si>
  <si>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</si>
  <si>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</si>
  <si>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</si>
  <si>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</si>
  <si>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</si>
  <si>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</si>
  <si>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</si>
  <si>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</si>
  <si>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</si>
  <si>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</si>
  <si>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</si>
  <si>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</si>
  <si>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</si>
  <si>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</si>
  <si>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</si>
  <si>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</si>
  <si>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</si>
  <si>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</si>
  <si>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</si>
  <si>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</si>
  <si>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</si>
  <si>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</si>
  <si>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</si>
  <si>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</si>
  <si>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</si>
  <si>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</si>
  <si>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</si>
  <si>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</si>
  <si>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</si>
  <si>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</si>
  <si>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</si>
  <si>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</si>
  <si>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</si>
  <si>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</si>
  <si>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</si>
  <si>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</si>
  <si>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</si>
  <si>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</si>
  <si>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</si>
  <si>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</si>
  <si>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</si>
  <si>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</si>
  <si>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</si>
  <si>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</si>
  <si>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</si>
  <si>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</si>
  <si>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</si>
  <si>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</si>
  <si>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</si>
  <si>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</si>
  <si>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</si>
  <si>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</si>
  <si>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</si>
  <si>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</si>
  <si>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</si>
  <si>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</si>
  <si>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</si>
  <si>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</si>
  <si>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</si>
  <si>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</si>
  <si>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</si>
  <si>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</si>
  <si>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</si>
  <si>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</si>
  <si>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</si>
  <si>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</si>
  <si>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</si>
  <si>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</si>
  <si>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</si>
  <si>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</si>
  <si>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</si>
  <si>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</si>
  <si>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</si>
  <si>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</si>
  <si>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</si>
  <si>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</si>
  <si>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</si>
  <si>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</si>
  <si>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</si>
  <si>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</si>
  <si>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</si>
  <si>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</si>
  <si>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</si>
  <si>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</si>
  <si>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</si>
  <si>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</si>
  <si>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</si>
  <si>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</si>
  <si>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</si>
  <si>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</si>
  <si>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</si>
  <si>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</si>
  <si>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</si>
  <si>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</si>
  <si>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</si>
  <si>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</si>
  <si>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</si>
  <si>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</si>
  <si>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</si>
  <si>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</si>
  <si>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</si>
  <si>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</si>
  <si>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</si>
  <si>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</si>
  <si>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</si>
  <si>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</si>
  <si>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</si>
  <si>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</si>
  <si>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</si>
  <si>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</si>
  <si>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</si>
  <si>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</si>
  <si>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</si>
  <si>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</si>
  <si>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</si>
  <si>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</si>
  <si>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</si>
  <si>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</si>
  <si>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</si>
  <si>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</si>
  <si>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</si>
  <si>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</si>
  <si>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</si>
  <si>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</si>
  <si>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</si>
  <si>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</si>
  <si>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</si>
  <si>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</si>
  <si>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</si>
  <si>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</si>
  <si>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</si>
  <si>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</si>
  <si>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</si>
  <si>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</si>
  <si>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</si>
  <si>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</si>
  <si>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</si>
  <si>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</si>
  <si>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</si>
  <si>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</si>
  <si>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</si>
  <si>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</si>
  <si>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</si>
  <si>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</si>
  <si>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</si>
  <si>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</si>
  <si>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</si>
  <si>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</si>
  <si>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</si>
  <si>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</si>
  <si>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</si>
  <si>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</si>
  <si>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</si>
  <si>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</si>
  <si>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</si>
  <si>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</si>
  <si>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</si>
  <si>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</si>
  <si>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</si>
  <si>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</si>
  <si>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</si>
  <si>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</si>
  <si>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</si>
  <si>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</si>
  <si>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</si>
  <si>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</si>
  <si>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</si>
  <si>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</si>
  <si>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</si>
  <si>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</si>
  <si>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</si>
  <si>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</si>
  <si>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</si>
  <si>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</si>
  <si>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</si>
  <si>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</si>
  <si>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</si>
  <si>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</si>
  <si>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</si>
  <si>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</si>
  <si>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</si>
  <si>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</si>
  <si>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</si>
  <si>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</si>
  <si>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</si>
  <si>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</si>
  <si>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</si>
  <si>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</si>
  <si>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</si>
  <si>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</si>
  <si>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</si>
  <si>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</si>
  <si>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</si>
  <si>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</si>
  <si>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</si>
  <si>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</si>
  <si>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</si>
  <si>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</si>
  <si>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</si>
  <si>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</si>
  <si>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</si>
  <si>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</si>
  <si>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</si>
  <si>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</si>
  <si>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</si>
  <si>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</si>
  <si>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</si>
  <si>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</si>
  <si>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</si>
  <si>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</si>
  <si>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</si>
  <si>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</si>
  <si>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</si>
  <si>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</si>
  <si>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</si>
  <si>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</si>
  <si>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</si>
  <si>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</si>
  <si>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</si>
  <si>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</si>
  <si>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</si>
  <si>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</si>
  <si>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</si>
  <si>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</si>
  <si>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</si>
  <si>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</si>
  <si>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</si>
  <si>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</si>
  <si>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</si>
  <si>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</si>
  <si>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</si>
  <si>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</si>
  <si>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</si>
  <si>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</si>
  <si>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</si>
  <si>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</si>
  <si>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</si>
  <si>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</si>
  <si>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</si>
  <si>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</si>
  <si>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</si>
  <si>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</si>
  <si>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</si>
  <si>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</si>
  <si>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</si>
  <si>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</si>
  <si>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</si>
  <si>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</si>
  <si>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</si>
  <si>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</si>
  <si>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</si>
  <si>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</si>
  <si>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</si>
  <si>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</si>
  <si>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</si>
  <si>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</si>
  <si>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</si>
  <si>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</si>
  <si>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</si>
  <si>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</si>
  <si>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</si>
  <si>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</si>
  <si>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</si>
  <si>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</si>
  <si>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</si>
  <si>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</si>
  <si>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</si>
  <si>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</si>
  <si>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</si>
  <si>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</si>
  <si>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</si>
  <si>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</si>
  <si>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</si>
  <si>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</si>
  <si>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</si>
  <si>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</si>
  <si>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</si>
  <si>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</si>
  <si>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</si>
  <si>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</si>
  <si>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</si>
  <si>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</si>
  <si>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</si>
  <si>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</si>
  <si>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</si>
  <si>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</si>
  <si>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</si>
  <si>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</si>
  <si>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</si>
  <si>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</si>
  <si>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</si>
  <si>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</si>
  <si>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</si>
  <si>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</si>
  <si>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</si>
  <si>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</si>
  <si>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</si>
  <si>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</si>
  <si>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</si>
  <si>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</si>
  <si>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</si>
  <si>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</si>
  <si>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</si>
  <si>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</si>
  <si>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</si>
  <si>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</si>
  <si>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</si>
  <si>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</si>
  <si>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</si>
  <si>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</si>
  <si>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</si>
  <si>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</si>
  <si>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</si>
  <si>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</si>
  <si>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</si>
  <si>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</si>
  <si>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</si>
  <si>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</si>
  <si>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</si>
  <si>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</si>
  <si>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</si>
  <si>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</si>
  <si>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</si>
  <si>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</si>
  <si>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</si>
  <si>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</si>
  <si>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</si>
  <si>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</si>
  <si>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</si>
  <si>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</si>
  <si>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</si>
  <si>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</si>
  <si>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</si>
  <si>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</si>
  <si>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</si>
  <si>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</si>
  <si>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</si>
  <si>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</si>
  <si>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</si>
  <si>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</si>
  <si>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</si>
  <si>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</si>
  <si>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</si>
  <si>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</si>
  <si>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</si>
  <si>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</si>
  <si>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</si>
  <si>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</si>
  <si>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</si>
  <si>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</si>
  <si>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</si>
  <si>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</si>
  <si>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</si>
  <si>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</si>
  <si>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</si>
  <si>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</si>
  <si>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</si>
  <si>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</si>
  <si>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</si>
  <si>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</si>
  <si>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</si>
  <si>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</si>
  <si>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</si>
  <si>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</si>
  <si>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</si>
  <si>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</si>
  <si>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</si>
  <si>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</si>
  <si>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</si>
  <si>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</si>
  <si>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</si>
  <si>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</si>
  <si>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</si>
  <si>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</si>
  <si>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</si>
  <si>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</si>
  <si>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</si>
  <si>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</si>
  <si>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</si>
  <si>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</si>
  <si>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</si>
  <si>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</si>
  <si>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</si>
  <si>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</si>
  <si>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</si>
  <si>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</si>
  <si>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</si>
  <si>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</si>
  <si>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</si>
  <si>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</si>
  <si>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</si>
  <si>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</si>
  <si>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</si>
  <si>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</si>
  <si>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</si>
  <si>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</si>
  <si>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</si>
  <si>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</si>
  <si>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</si>
  <si>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</si>
  <si>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</si>
  <si>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</si>
  <si>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</si>
  <si>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</si>
  <si>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</si>
  <si>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</si>
  <si>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</si>
  <si>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</si>
  <si>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</si>
  <si>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</si>
  <si>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</si>
  <si>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</si>
  <si>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</si>
  <si>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</si>
  <si>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</si>
  <si>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</si>
  <si>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</si>
  <si>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</si>
  <si>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</si>
  <si>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</si>
  <si>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</si>
  <si>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</si>
  <si>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</si>
  <si>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</si>
  <si>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</si>
  <si>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</si>
  <si>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</si>
  <si>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</si>
  <si>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</si>
  <si>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</si>
  <si>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</si>
  <si>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</si>
  <si>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</si>
  <si>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</si>
  <si>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</si>
  <si>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</si>
  <si>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</si>
  <si>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</si>
  <si>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</si>
  <si>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</si>
  <si>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</si>
  <si>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</si>
  <si>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</si>
  <si>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</si>
  <si>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</si>
  <si>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</si>
  <si>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</si>
  <si>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</si>
  <si>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</si>
  <si>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</si>
  <si>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</si>
  <si>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</si>
  <si>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</si>
  <si>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</si>
  <si>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</si>
  <si>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</si>
  <si>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</si>
  <si>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</si>
  <si>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</si>
  <si>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</si>
  <si>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</si>
  <si>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</si>
  <si>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</si>
  <si>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</si>
  <si>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</si>
  <si>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</si>
  <si>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</si>
  <si>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</si>
  <si>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</si>
  <si>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</si>
  <si>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</si>
  <si>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</si>
  <si>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</si>
  <si>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</si>
  <si>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</si>
  <si>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</si>
  <si>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</si>
  <si>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</si>
  <si>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</si>
  <si>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</si>
  <si>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</si>
  <si>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</si>
  <si>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</si>
  <si>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</si>
  <si>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</si>
  <si>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</si>
  <si>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</si>
  <si>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</si>
  <si>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</si>
  <si>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</si>
  <si>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</si>
  <si>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</si>
  <si>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</si>
  <si>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</si>
  <si>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</si>
  <si>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</si>
  <si>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</si>
  <si>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</si>
  <si>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</si>
  <si>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</si>
  <si>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</si>
  <si>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</si>
  <si>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</si>
  <si>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</si>
  <si>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</si>
  <si>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</si>
  <si>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</si>
  <si>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</si>
  <si>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</si>
  <si>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</si>
  <si>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</si>
  <si>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</si>
  <si>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</si>
  <si>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</si>
  <si>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</si>
  <si>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</si>
  <si>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</si>
  <si>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</si>
  <si>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</si>
  <si>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</si>
  <si>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</si>
  <si>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</si>
  <si>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</si>
  <si>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</si>
  <si>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</si>
  <si>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</si>
  <si>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</si>
  <si>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</si>
  <si>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</si>
  <si>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</si>
  <si>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</si>
  <si>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</si>
  <si>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</si>
  <si>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</si>
  <si>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</si>
  <si>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</si>
  <si>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</si>
  <si>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</si>
  <si>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</si>
  <si>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</si>
  <si>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</si>
  <si>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</si>
  <si>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</si>
  <si>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</si>
  <si>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</si>
  <si>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</si>
  <si>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</si>
  <si>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</si>
  <si>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</si>
  <si>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</si>
  <si>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</si>
  <si>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</si>
  <si>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</si>
  <si>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</si>
  <si>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</si>
  <si>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</si>
  <si>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</si>
  <si>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</si>
  <si>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</si>
  <si>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</si>
  <si>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</si>
  <si>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</si>
  <si>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</si>
  <si>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</si>
  <si>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</si>
  <si>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</si>
  <si>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</si>
  <si>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</si>
  <si>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</si>
  <si>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</si>
  <si>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</si>
  <si>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</si>
  <si>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</si>
  <si>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</si>
  <si>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</si>
  <si>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</si>
  <si>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</si>
  <si>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</si>
  <si>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</si>
  <si>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</si>
  <si>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</si>
  <si>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</si>
  <si>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</si>
  <si>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</si>
  <si>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</si>
  <si>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</si>
  <si>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</si>
  <si>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</si>
  <si>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</si>
  <si>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</si>
  <si>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</si>
  <si>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</si>
  <si>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</si>
  <si>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</si>
  <si>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</si>
  <si>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</si>
  <si>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</si>
  <si>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</si>
  <si>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</si>
  <si>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</si>
  <si>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</si>
  <si>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</si>
  <si>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</si>
  <si>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</si>
  <si>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</si>
  <si>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</si>
  <si>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</si>
  <si>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</si>
  <si>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</si>
  <si>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</si>
  <si>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</si>
  <si>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</si>
  <si>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</si>
  <si>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</si>
  <si>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</si>
  <si>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</si>
  <si>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</si>
  <si>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</si>
  <si>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</si>
  <si>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</si>
  <si>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</si>
  <si>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</si>
  <si>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</si>
  <si>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</si>
  <si>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</si>
  <si>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</si>
  <si>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</si>
  <si>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</si>
  <si>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</si>
  <si>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</si>
  <si>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</si>
  <si>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</si>
  <si>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</si>
  <si>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</si>
  <si>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</si>
  <si>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</si>
  <si>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</si>
  <si>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</si>
  <si>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</si>
  <si>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</si>
  <si>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</si>
  <si>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</si>
  <si>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</si>
  <si>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</si>
  <si>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</si>
  <si>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</si>
  <si>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</si>
  <si>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</si>
  <si>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</si>
  <si>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</si>
  <si>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</si>
  <si>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</si>
  <si>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</si>
  <si>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</si>
  <si>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</si>
  <si>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</si>
  <si>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</si>
  <si>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</si>
  <si>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</si>
  <si>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</si>
  <si>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</si>
  <si>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</si>
  <si>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</si>
  <si>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</si>
  <si>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</si>
  <si>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</si>
  <si>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</si>
  <si>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</si>
  <si>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</si>
  <si>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</si>
  <si>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</si>
  <si>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</si>
  <si>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</si>
  <si>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</si>
  <si>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</si>
  <si>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</si>
  <si>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</si>
  <si>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</si>
  <si>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</si>
  <si>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</si>
  <si>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</si>
  <si>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</si>
  <si>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</si>
  <si>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</si>
  <si>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</si>
  <si>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</si>
  <si>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</si>
  <si>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</si>
  <si>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</si>
  <si>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</si>
  <si>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</si>
  <si>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</si>
  <si>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</si>
  <si>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</si>
  <si>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</si>
  <si>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</si>
  <si>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</si>
  <si>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</si>
  <si>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</si>
  <si>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</si>
  <si>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</si>
  <si>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</si>
  <si>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</si>
  <si>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</si>
  <si>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</si>
  <si>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</si>
  <si>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</si>
  <si>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</si>
  <si>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</si>
  <si>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</si>
  <si>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</si>
  <si>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</si>
  <si>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</si>
  <si>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</si>
  <si>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</si>
  <si>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</si>
  <si>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</si>
  <si>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</si>
  <si>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</si>
  <si>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</si>
  <si>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</si>
  <si>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</si>
  <si>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</si>
  <si>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</si>
  <si>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</si>
  <si>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</si>
  <si>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</si>
  <si>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</si>
  <si>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</si>
  <si>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</si>
  <si>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</si>
  <si>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</si>
  <si>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</si>
  <si>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</si>
  <si>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</si>
  <si>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</si>
  <si>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</si>
  <si>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</si>
  <si>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</si>
  <si>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</si>
  <si>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</si>
  <si>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</si>
  <si>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</si>
  <si>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</si>
  <si>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</si>
  <si>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</si>
  <si>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</si>
  <si>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</si>
  <si>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</si>
  <si>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</si>
  <si>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</si>
  <si>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</si>
  <si>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</si>
  <si>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</si>
  <si>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</si>
  <si>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</si>
  <si>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</si>
  <si>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</si>
  <si>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</si>
  <si>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</si>
  <si>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</si>
  <si>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</si>
  <si>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</si>
  <si>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</si>
  <si>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</si>
  <si>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</si>
  <si>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</si>
  <si>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</si>
  <si>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</si>
  <si>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</si>
  <si>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</si>
  <si>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</si>
  <si>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</si>
  <si>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</si>
  <si>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</si>
  <si>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</si>
  <si>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</si>
  <si>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</si>
  <si>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</si>
  <si>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</si>
  <si>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</si>
  <si>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</si>
  <si>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</si>
  <si>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</si>
  <si>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</si>
  <si>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</si>
  <si>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</si>
  <si>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</si>
  <si>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</si>
  <si>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</si>
  <si>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</si>
  <si>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</si>
  <si>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</si>
  <si>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</si>
  <si>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</si>
  <si>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</si>
  <si>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</si>
  <si>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</si>
  <si>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</si>
  <si>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</si>
  <si>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</si>
  <si>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</si>
  <si>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</si>
  <si>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</si>
  <si>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</si>
  <si>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</si>
  <si>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</si>
  <si>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</si>
  <si>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</si>
  <si>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</si>
  <si>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</si>
  <si>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</si>
  <si>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</si>
  <si>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</si>
  <si>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</si>
  <si>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</si>
  <si>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</si>
  <si>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</si>
  <si>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</si>
  <si>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</si>
  <si>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</si>
  <si>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</si>
  <si>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</si>
  <si>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</si>
  <si>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</si>
  <si>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</si>
  <si>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</si>
  <si>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</si>
  <si>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</si>
  <si>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</si>
  <si>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</si>
  <si>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</si>
  <si>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</si>
  <si>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</si>
  <si>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</si>
  <si>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</si>
  <si>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</si>
  <si>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</si>
  <si>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</si>
  <si>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</si>
  <si>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</si>
  <si>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</si>
  <si>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</si>
  <si>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</si>
  <si>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</si>
  <si>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</si>
  <si>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</si>
  <si>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</si>
  <si>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</si>
  <si>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</si>
  <si>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</si>
  <si>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</si>
  <si>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</si>
  <si>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</si>
  <si>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</si>
  <si>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</si>
  <si>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</si>
  <si>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</si>
  <si>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</si>
  <si>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</si>
  <si>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</si>
  <si>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</si>
  <si>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</si>
  <si>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</si>
  <si>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</si>
  <si>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</si>
  <si>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</si>
  <si>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</si>
  <si>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</si>
  <si>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</si>
  <si>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</si>
  <si>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</si>
  <si>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</si>
  <si>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</si>
  <si>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</si>
  <si>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</si>
  <si>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</si>
  <si>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</si>
  <si>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</si>
  <si>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</si>
  <si>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</si>
  <si>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</si>
  <si>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</si>
  <si>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</si>
  <si>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</si>
  <si>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</si>
  <si>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</si>
  <si>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</si>
  <si>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</si>
  <si>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</si>
  <si>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</si>
  <si>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</si>
  <si>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</si>
  <si>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</si>
  <si>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</si>
  <si>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</si>
  <si>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</si>
  <si>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</si>
  <si>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</si>
  <si>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</si>
  <si>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</si>
  <si>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</si>
  <si>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</si>
  <si>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</si>
  <si>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</si>
  <si>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</si>
  <si>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</si>
  <si>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</si>
  <si>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</si>
  <si>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</si>
  <si>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</si>
  <si>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</si>
  <si>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</si>
  <si>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</si>
  <si>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</si>
  <si>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</si>
  <si>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</si>
  <si>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</si>
  <si>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</si>
  <si>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</si>
  <si>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</si>
  <si>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</si>
  <si>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</si>
  <si>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</si>
  <si>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</si>
  <si>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</si>
  <si>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</si>
  <si>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</si>
  <si>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</si>
  <si>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</si>
  <si>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</si>
  <si>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</si>
  <si>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</si>
  <si>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</si>
  <si>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</si>
  <si>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</si>
  <si>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</si>
  <si>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</si>
  <si>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</si>
  <si>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</si>
  <si>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</si>
  <si>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</si>
  <si>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</si>
  <si>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</si>
  <si>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</si>
  <si>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</si>
  <si>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</si>
  <si>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</si>
  <si>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</si>
  <si>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</si>
  <si>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</si>
  <si>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</si>
  <si>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</si>
  <si>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</si>
  <si>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</si>
  <si>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</si>
  <si>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</si>
  <si>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</si>
  <si>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</si>
  <si>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</si>
  <si>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</si>
  <si>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</si>
  <si>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</si>
  <si>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</si>
  <si>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</si>
  <si>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</si>
  <si>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</si>
  <si>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</si>
  <si>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</si>
  <si>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</si>
  <si>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</si>
  <si>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</si>
  <si>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</si>
  <si>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</si>
  <si>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</si>
  <si>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</si>
  <si>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</si>
  <si>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</si>
  <si>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</si>
  <si>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</si>
  <si>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</si>
  <si>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</si>
  <si>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</si>
  <si>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</si>
  <si>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</si>
  <si>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</si>
  <si>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</si>
  <si>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</si>
  <si>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</si>
  <si>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</si>
  <si>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</si>
  <si>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</si>
  <si>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</si>
  <si>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</si>
  <si>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</si>
  <si>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</si>
  <si>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</si>
  <si>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</si>
  <si>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</si>
  <si>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</si>
  <si>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</si>
  <si>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</si>
  <si>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</si>
  <si>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</si>
  <si>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</si>
  <si>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</si>
  <si>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</si>
  <si>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</si>
  <si>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</si>
  <si>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</si>
  <si>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</si>
  <si>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</si>
  <si>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</si>
  <si>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</si>
  <si>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</si>
  <si>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</si>
  <si>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</si>
  <si>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</si>
  <si>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</si>
  <si>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</si>
  <si>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</si>
  <si>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</si>
  <si>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</si>
  <si>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</si>
  <si>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</si>
  <si>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</si>
  <si>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</si>
  <si>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</si>
  <si>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</si>
  <si>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</si>
  <si>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</si>
  <si>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</si>
  <si>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</si>
  <si>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</si>
  <si>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</si>
  <si>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</si>
  <si>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</si>
  <si>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</si>
  <si>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</si>
  <si>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</si>
  <si>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</si>
  <si>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</si>
  <si>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</si>
  <si>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</si>
  <si>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</si>
  <si>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</si>
  <si>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</si>
  <si>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</si>
  <si>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</si>
  <si>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</si>
  <si>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</si>
  <si>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</si>
  <si>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</si>
  <si>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</si>
  <si>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</si>
  <si>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</si>
  <si>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</si>
  <si>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</si>
  <si>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</si>
  <si>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</si>
  <si>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</si>
  <si>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</si>
  <si>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</si>
  <si>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</si>
  <si>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</si>
  <si>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</si>
  <si>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</si>
  <si>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</si>
  <si>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</si>
  <si>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</si>
  <si>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</si>
  <si>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</si>
  <si>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</si>
  <si>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</si>
  <si>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</si>
  <si>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</si>
  <si>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</si>
  <si>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</si>
  <si>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</si>
  <si>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</si>
  <si>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</si>
  <si>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</si>
  <si>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</si>
  <si>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</si>
  <si>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</si>
  <si>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</si>
  <si>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</si>
  <si>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</si>
  <si>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</si>
  <si>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</si>
  <si>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</si>
  <si>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</si>
  <si>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</si>
  <si>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</si>
  <si>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</si>
  <si>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</si>
  <si>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</si>
  <si>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</si>
  <si>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</si>
  <si>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</si>
  <si>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</si>
  <si>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</si>
  <si>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</si>
  <si>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</si>
  <si>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</si>
  <si>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</si>
  <si>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</si>
  <si>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</si>
  <si>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</si>
  <si>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</si>
  <si>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</si>
  <si>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</si>
  <si>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</si>
  <si>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</si>
  <si>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</si>
  <si>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</si>
  <si>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</si>
  <si>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</si>
  <si>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</si>
  <si>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</si>
  <si>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</si>
  <si>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</si>
  <si>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</si>
  <si>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</si>
  <si>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</si>
  <si>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</si>
  <si>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</si>
  <si>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</si>
  <si>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</si>
  <si>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</si>
  <si>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</si>
  <si>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</si>
  <si>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</si>
  <si>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</si>
  <si>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</si>
  <si>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</si>
  <si>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</si>
  <si>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</si>
  <si>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</si>
  <si>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</si>
  <si>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</si>
  <si>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</si>
  <si>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</si>
  <si>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</si>
  <si>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</si>
  <si>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</si>
  <si>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</si>
  <si>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</si>
  <si>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</si>
  <si>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</si>
  <si>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</si>
  <si>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</si>
  <si>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</si>
  <si>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</si>
  <si>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</si>
  <si>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</si>
  <si>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</si>
  <si>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</si>
  <si>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</si>
  <si>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</si>
  <si>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</si>
  <si>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</si>
  <si>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</si>
  <si>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</si>
  <si>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</si>
  <si>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</si>
  <si>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</si>
  <si>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</si>
  <si>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</si>
  <si>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</si>
  <si>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</si>
  <si>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</si>
  <si>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</si>
  <si>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</si>
  <si>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</si>
  <si>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</si>
  <si>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</si>
  <si>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</si>
  <si>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</si>
  <si>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</si>
  <si>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</si>
  <si>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</si>
  <si>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</si>
  <si>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</si>
  <si>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</si>
  <si>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</si>
  <si>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</si>
  <si>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</si>
  <si>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</si>
  <si>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</si>
  <si>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</si>
  <si>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</si>
  <si>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</si>
  <si>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</si>
  <si>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</si>
  <si>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</si>
  <si>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</si>
  <si>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</si>
  <si>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</si>
  <si>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</si>
  <si>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</si>
  <si>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</si>
  <si>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</si>
  <si>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</si>
  <si>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</si>
  <si>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</si>
  <si>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</si>
  <si>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</si>
  <si>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</si>
  <si>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</si>
  <si>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</si>
  <si>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</si>
  <si>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</si>
  <si>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</si>
  <si>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</si>
  <si>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</si>
  <si>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</si>
  <si>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</si>
  <si>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</si>
  <si>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</si>
  <si>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</si>
  <si>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</si>
  <si>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</si>
  <si>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</si>
  <si>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</si>
  <si>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</si>
  <si>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</si>
  <si>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</si>
  <si>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</si>
  <si>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</si>
  <si>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</si>
  <si>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</si>
  <si>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</si>
  <si>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</si>
  <si>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</si>
  <si>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</si>
  <si>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</si>
  <si>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</si>
  <si>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</si>
  <si>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</si>
  <si>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</si>
  <si>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</si>
  <si>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</si>
  <si>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</si>
  <si>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</si>
  <si>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</si>
  <si>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</si>
  <si>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</si>
  <si>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</si>
  <si>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</si>
  <si>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</si>
  <si>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</si>
  <si>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</si>
  <si>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</si>
  <si>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</si>
  <si>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</si>
  <si>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</si>
  <si>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</si>
  <si>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</si>
  <si>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</si>
  <si>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</si>
  <si>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</si>
  <si>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</si>
  <si>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</si>
  <si>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</si>
  <si>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</si>
  <si>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</si>
  <si>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</si>
  <si>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</si>
  <si>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</si>
  <si>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</si>
  <si>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</si>
  <si>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</si>
  <si>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</si>
  <si>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</si>
  <si>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</si>
  <si>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</si>
  <si>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</si>
  <si>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</si>
  <si>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</si>
  <si>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</si>
  <si>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</si>
  <si>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</si>
  <si>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</si>
  <si>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</si>
  <si>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</si>
  <si>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</si>
  <si>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</si>
  <si>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</si>
  <si>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</si>
  <si>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</si>
  <si>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</si>
  <si>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</si>
  <si>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</si>
  <si>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</si>
  <si>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</si>
  <si>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</si>
  <si>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</si>
  <si>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</si>
  <si>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</si>
  <si>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</si>
  <si>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</si>
  <si>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</si>
  <si>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</si>
  <si>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</si>
  <si>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</si>
  <si>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</si>
  <si>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</si>
  <si>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</si>
  <si>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</si>
  <si>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</si>
  <si>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</si>
  <si>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</si>
  <si>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</si>
  <si>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</si>
  <si>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</si>
  <si>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</si>
  <si>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</si>
  <si>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</si>
  <si>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</si>
  <si>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</si>
  <si>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</si>
  <si>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</si>
  <si>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</si>
  <si>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</si>
  <si>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</si>
  <si>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</si>
  <si>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</si>
  <si>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</si>
  <si>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</si>
  <si>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</si>
  <si>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</si>
  <si>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</si>
  <si>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</si>
  <si>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</si>
  <si>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</si>
  <si>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</si>
  <si>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</si>
  <si>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</si>
  <si>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</si>
  <si>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</si>
  <si>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</si>
  <si>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</si>
  <si>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</si>
  <si>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</si>
  <si>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</si>
  <si>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</si>
  <si>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</si>
  <si>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</si>
  <si>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</si>
  <si>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</si>
  <si>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</si>
  <si>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</si>
  <si>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</si>
  <si>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</si>
  <si>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</si>
  <si>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</si>
  <si>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</si>
  <si>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</si>
  <si>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</si>
  <si>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</si>
  <si>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</si>
  <si>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</si>
  <si>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</si>
  <si>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</si>
  <si>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</si>
  <si>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</si>
  <si>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</si>
  <si>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</si>
  <si>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</si>
  <si>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</si>
  <si>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</si>
  <si>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</si>
  <si>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</si>
  <si>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</si>
  <si>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</si>
  <si>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</si>
  <si>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</si>
  <si>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</si>
  <si>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</si>
  <si>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</si>
  <si>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</si>
  <si>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</si>
  <si>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</si>
  <si>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</si>
  <si>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</si>
  <si>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</si>
  <si>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</si>
  <si>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</si>
  <si>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</si>
  <si>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</si>
  <si>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</si>
  <si>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</si>
  <si>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</si>
  <si>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</si>
  <si>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</si>
  <si>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</si>
  <si>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</si>
  <si>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</si>
  <si>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</si>
  <si>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</si>
  <si>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</si>
  <si>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</si>
  <si>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</si>
  <si>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</si>
  <si>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</si>
  <si>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</si>
  <si>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</si>
  <si>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</si>
  <si>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</si>
  <si>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</si>
  <si>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</si>
  <si>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</si>
  <si>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</si>
  <si>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</si>
  <si>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</si>
  <si>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</si>
  <si>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</si>
  <si>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</si>
  <si>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</si>
  <si>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</si>
  <si>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</si>
  <si>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</si>
  <si>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</si>
  <si>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</si>
  <si>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</si>
  <si>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</si>
  <si>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</si>
  <si>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</si>
  <si>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</si>
  <si>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</si>
  <si>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</si>
  <si>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</si>
  <si>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</si>
  <si>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</si>
  <si>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</si>
  <si>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</si>
  <si>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</si>
  <si>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</si>
  <si>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</si>
  <si>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</si>
  <si>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</si>
  <si>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</si>
  <si>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</si>
  <si>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</si>
  <si>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</si>
  <si>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</si>
  <si>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</si>
  <si>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</si>
  <si>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</si>
  <si>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</si>
  <si>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</si>
  <si>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</si>
  <si>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</si>
  <si>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</si>
  <si>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</si>
  <si>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</si>
  <si>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</si>
  <si>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</si>
  <si>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</si>
  <si>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</si>
  <si>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</si>
  <si>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</si>
  <si>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</si>
  <si>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</si>
  <si>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</si>
  <si>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</si>
  <si>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</si>
  <si>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</si>
  <si>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</si>
  <si>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</si>
  <si>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</si>
  <si>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</si>
  <si>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</si>
  <si>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</si>
  <si>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</si>
  <si>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</si>
  <si>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</si>
  <si>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</si>
  <si>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</si>
  <si>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</si>
  <si>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</si>
  <si>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</si>
  <si>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</si>
  <si>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</si>
  <si>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</si>
  <si>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</si>
  <si>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</si>
  <si>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</si>
  <si>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</si>
  <si>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</si>
  <si>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</si>
  <si>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</si>
  <si>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</si>
  <si>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</si>
  <si>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</si>
  <si>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</si>
  <si>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</si>
  <si>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</si>
  <si>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</si>
  <si>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</si>
  <si>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</si>
  <si>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</si>
  <si>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</si>
  <si>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</si>
  <si>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</si>
  <si>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</si>
  <si>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</si>
  <si>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</si>
  <si>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</si>
  <si>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</si>
  <si>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</si>
  <si>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</si>
  <si>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</si>
  <si>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</si>
  <si>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</si>
  <si>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</si>
  <si>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</si>
  <si>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</si>
  <si>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</si>
  <si>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</si>
  <si>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</si>
  <si>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</si>
  <si>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</si>
  <si>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</si>
  <si>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</si>
  <si>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</si>
  <si>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</si>
  <si>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</si>
  <si>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</si>
  <si>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</si>
  <si>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</si>
  <si>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</si>
  <si>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</si>
  <si>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</si>
  <si>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</si>
  <si>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</si>
  <si>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</si>
  <si>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</si>
  <si>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</si>
  <si>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</si>
  <si>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</si>
  <si>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</si>
  <si>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</si>
  <si>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</si>
  <si>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</si>
  <si>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</si>
  <si>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</si>
  <si>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</si>
  <si>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</si>
  <si>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</si>
  <si>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</si>
  <si>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</si>
  <si>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</si>
  <si>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</si>
  <si>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</si>
  <si>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</si>
  <si>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</si>
  <si>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</si>
  <si>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</si>
  <si>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</si>
  <si>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</si>
  <si>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</si>
  <si>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</si>
  <si>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</si>
  <si>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</si>
  <si>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</si>
  <si>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</si>
  <si>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</si>
  <si>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</si>
  <si>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</si>
  <si>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</si>
  <si>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</si>
  <si>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</si>
  <si>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</si>
  <si>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</si>
  <si>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</si>
  <si>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</si>
  <si>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</si>
  <si>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</si>
  <si>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</si>
  <si>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</si>
  <si>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</si>
  <si>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</si>
  <si>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</si>
  <si>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</si>
  <si>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</si>
  <si>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</si>
  <si>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</si>
  <si>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</si>
  <si>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</si>
  <si>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</si>
  <si>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</si>
  <si>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</si>
  <si>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</si>
  <si>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</si>
  <si>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</si>
  <si>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</si>
  <si>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</si>
  <si>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</si>
  <si>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</si>
  <si>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</si>
  <si>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</si>
  <si>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</si>
  <si>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</si>
  <si>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</si>
  <si>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</si>
  <si>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</si>
  <si>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</si>
  <si>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</si>
  <si>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</si>
  <si>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</si>
  <si>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</si>
  <si>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</si>
  <si>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</si>
  <si>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</si>
  <si>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</si>
  <si>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</si>
  <si>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</si>
  <si>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</si>
  <si>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</si>
  <si>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</si>
  <si>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</si>
  <si>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</si>
  <si>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</si>
  <si>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</si>
  <si>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</si>
  <si>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</si>
  <si>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</si>
  <si>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</si>
  <si>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</si>
  <si>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</si>
  <si>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</si>
  <si>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</si>
  <si>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</si>
  <si>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</si>
  <si>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</si>
  <si>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</si>
  <si>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</si>
  <si>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</si>
  <si>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</si>
  <si>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</si>
  <si>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</si>
  <si>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</si>
  <si>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</si>
  <si>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</si>
  <si>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</si>
  <si>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</si>
  <si>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</si>
  <si>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</si>
  <si>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</si>
  <si>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</si>
  <si>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</si>
  <si>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</si>
  <si>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</si>
  <si>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</si>
  <si>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</si>
  <si>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</si>
  <si>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</si>
  <si>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</si>
  <si>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</si>
  <si>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</si>
  <si>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</si>
  <si>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</si>
  <si>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</si>
  <si>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</si>
  <si>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</si>
  <si>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</si>
  <si>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</si>
  <si>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</si>
  <si>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</si>
  <si>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</si>
  <si>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</si>
  <si>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</si>
  <si>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</si>
  <si>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</si>
  <si>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</si>
  <si>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</si>
  <si>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</si>
  <si>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</si>
  <si>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</si>
  <si>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</si>
  <si>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</si>
  <si>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</si>
  <si>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</si>
  <si>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</si>
  <si>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</si>
  <si>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</si>
  <si>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</si>
  <si>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</si>
  <si>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</si>
  <si>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</si>
  <si>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</si>
  <si>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</si>
  <si>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</si>
  <si>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</si>
  <si>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</si>
  <si>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</si>
  <si>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</si>
  <si>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</si>
  <si>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</si>
  <si>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</si>
  <si>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</si>
  <si>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</si>
  <si>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</si>
  <si>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</si>
  <si>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</si>
  <si>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</si>
  <si>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</si>
  <si>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</si>
  <si>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</si>
  <si>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</si>
  <si>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</si>
  <si>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</si>
  <si>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</si>
  <si>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</si>
  <si>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</si>
  <si>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</si>
  <si>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</si>
  <si>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</si>
  <si>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</si>
  <si>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</si>
  <si>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</si>
  <si>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</si>
  <si>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</si>
  <si>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</si>
  <si>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</si>
  <si>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</si>
  <si>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</si>
  <si>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</si>
  <si>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</si>
  <si>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</si>
  <si>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</si>
  <si>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</si>
  <si>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</si>
  <si>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</si>
  <si>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</si>
  <si>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</si>
  <si>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</si>
  <si>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</si>
  <si>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</si>
  <si>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</si>
  <si>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</si>
  <si>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</si>
  <si>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</si>
  <si>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</si>
  <si>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</si>
  <si>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</si>
  <si>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</si>
  <si>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</si>
  <si>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</si>
  <si>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</si>
  <si>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</si>
  <si>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</si>
  <si>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</si>
  <si>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</si>
  <si>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</si>
  <si>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</si>
  <si>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</si>
  <si>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</si>
  <si>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</si>
  <si>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</si>
  <si>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</si>
  <si>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</si>
  <si>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</si>
  <si>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</si>
  <si>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</si>
  <si>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</si>
  <si>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</si>
  <si>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</si>
  <si>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</si>
  <si>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</si>
  <si>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</si>
  <si>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</si>
  <si>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</si>
  <si>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</si>
  <si>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</si>
  <si>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</si>
  <si>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</si>
  <si>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</si>
  <si>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</si>
  <si>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</si>
  <si>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</si>
  <si>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</si>
  <si>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</si>
  <si>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</si>
  <si>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</si>
  <si>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</si>
  <si>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</si>
  <si>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</si>
  <si>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</si>
  <si>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</si>
  <si>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</si>
  <si>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</si>
  <si>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</si>
  <si>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</si>
  <si>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</si>
  <si>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</si>
  <si>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</si>
  <si>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</si>
  <si>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</si>
  <si>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</si>
  <si>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</si>
  <si>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</si>
  <si>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</si>
  <si>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</si>
  <si>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</si>
  <si>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</si>
  <si>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</si>
  <si>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</si>
  <si>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</si>
  <si>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</si>
  <si>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</si>
  <si>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</si>
  <si>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</si>
  <si>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</si>
  <si>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</si>
  <si>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</si>
  <si>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</si>
  <si>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</si>
  <si>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</si>
  <si>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</si>
  <si>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</si>
  <si>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</si>
  <si>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</si>
  <si>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</si>
  <si>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</si>
  <si>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</si>
  <si>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</si>
  <si>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</si>
  <si>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</si>
  <si>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</si>
  <si>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</si>
  <si>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</si>
  <si>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</si>
  <si>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</si>
  <si>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</si>
  <si>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</si>
  <si>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</si>
  <si>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</si>
  <si>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</si>
  <si>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</si>
  <si>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</si>
  <si>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</si>
  <si>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</si>
  <si>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</si>
  <si>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</si>
  <si>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</si>
  <si>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</si>
  <si>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</si>
  <si>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</si>
  <si>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</si>
  <si>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</si>
  <si>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</si>
  <si>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</si>
  <si>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</si>
  <si>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</si>
  <si>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</si>
  <si>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</si>
  <si>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</si>
  <si>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</si>
  <si>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</si>
  <si>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</si>
  <si>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</si>
  <si>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</si>
  <si>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</si>
  <si>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</si>
  <si>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</si>
  <si>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</si>
  <si>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</si>
  <si>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</si>
  <si>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</si>
  <si>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</si>
  <si>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</si>
  <si>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</si>
  <si>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</si>
  <si>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</si>
  <si>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</si>
  <si>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</si>
  <si>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</si>
  <si>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</si>
  <si>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</si>
  <si>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</si>
  <si>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</si>
  <si>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</si>
  <si>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</si>
  <si>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</si>
  <si>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</si>
  <si>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</si>
  <si>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</si>
  <si>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</si>
  <si>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</si>
  <si>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</si>
  <si>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</si>
  <si>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</si>
  <si>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</si>
  <si>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</si>
  <si>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</si>
  <si>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</si>
  <si>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</si>
  <si>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</si>
  <si>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</si>
  <si>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</si>
  <si>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</si>
  <si>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</si>
  <si>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</si>
  <si>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</si>
  <si>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</si>
  <si>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</si>
  <si>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</si>
  <si>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</si>
  <si>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</si>
  <si>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</si>
  <si>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</si>
  <si>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</si>
  <si>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</si>
  <si>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</si>
  <si>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</si>
  <si>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</si>
  <si>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</si>
  <si>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</si>
  <si>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</si>
  <si>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</si>
  <si>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</si>
  <si>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</si>
  <si>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</si>
  <si>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</si>
  <si>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</si>
  <si>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</si>
  <si>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</si>
  <si>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</si>
  <si>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</si>
  <si>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</si>
  <si>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</si>
  <si>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</si>
  <si>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</si>
  <si>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</si>
  <si>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</si>
  <si>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</si>
  <si>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</si>
  <si>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</si>
  <si>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</si>
  <si>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</si>
  <si>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</si>
  <si>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</si>
  <si>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</si>
  <si>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</si>
  <si>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</si>
  <si>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</si>
  <si>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</si>
  <si>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</si>
  <si>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</si>
  <si>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</si>
  <si>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</si>
  <si>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</si>
  <si>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</si>
  <si>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</si>
  <si>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</si>
  <si>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</si>
  <si>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</si>
  <si>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</si>
  <si>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</si>
  <si>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</si>
  <si>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</si>
  <si>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</si>
  <si>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</si>
  <si>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</si>
  <si>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</si>
  <si>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</si>
  <si>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</si>
  <si>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</si>
  <si>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</si>
  <si>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</si>
  <si>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</si>
  <si>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</si>
  <si>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</si>
  <si>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</si>
  <si>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</si>
  <si>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</si>
  <si>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</si>
  <si>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</si>
  <si>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</si>
  <si>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</si>
  <si>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</si>
  <si>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</si>
  <si>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</si>
  <si>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</si>
  <si>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</si>
  <si>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</si>
  <si>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</si>
  <si>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</si>
  <si>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</si>
  <si>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</si>
  <si>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</si>
  <si>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</si>
  <si>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</si>
  <si>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</si>
  <si>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</si>
  <si>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</si>
  <si>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</si>
  <si>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</si>
  <si>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</si>
  <si>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</si>
  <si>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</si>
  <si>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</si>
  <si>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</si>
  <si>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</si>
  <si>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</si>
  <si>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</si>
  <si>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</si>
  <si>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</si>
  <si>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</si>
  <si>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</si>
  <si>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</si>
  <si>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</si>
  <si>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</si>
  <si>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</si>
  <si>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</si>
  <si>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</si>
  <si>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</si>
  <si>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</si>
  <si>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</si>
  <si>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</si>
  <si>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</si>
  <si>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</si>
  <si>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</si>
  <si>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</si>
  <si>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</si>
  <si>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</si>
  <si>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</si>
  <si>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</si>
  <si>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</si>
  <si>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</si>
  <si>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</si>
  <si>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</si>
  <si>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</si>
  <si>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</si>
  <si>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</si>
  <si>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</si>
  <si>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</si>
  <si>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</si>
  <si>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</si>
  <si>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</si>
  <si>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</si>
  <si>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</si>
  <si>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</si>
  <si>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</si>
  <si>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</si>
  <si>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</si>
  <si>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</si>
  <si>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</si>
  <si>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</si>
  <si>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</si>
  <si>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</si>
  <si>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</si>
  <si>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</si>
  <si>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</si>
  <si>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</si>
  <si>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</si>
  <si>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</si>
  <si>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</si>
  <si>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</si>
  <si>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</si>
  <si>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</si>
  <si>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</si>
  <si>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</si>
  <si>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</si>
  <si>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</si>
  <si>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</si>
  <si>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</si>
  <si>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</si>
  <si>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</si>
  <si>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</si>
  <si>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</si>
  <si>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</si>
  <si>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</si>
  <si>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</si>
  <si>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</si>
  <si>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</si>
  <si>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</si>
  <si>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</si>
  <si>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</si>
  <si>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</si>
  <si>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</si>
  <si>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</si>
  <si>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</si>
  <si>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</si>
  <si>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</si>
  <si>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</si>
  <si>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</si>
  <si>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</si>
  <si>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</si>
  <si>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</si>
  <si>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</si>
  <si>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</si>
  <si>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</si>
  <si>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</si>
  <si>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</si>
  <si>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</si>
  <si>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</si>
  <si>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</si>
  <si>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</si>
  <si>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</si>
  <si>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</si>
  <si>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</si>
  <si>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</si>
  <si>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</si>
  <si>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</si>
  <si>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</si>
  <si>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</si>
  <si>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</si>
  <si>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</si>
  <si>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</si>
  <si>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</si>
  <si>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</si>
  <si>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</si>
  <si>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</si>
  <si>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</si>
  <si>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</si>
  <si>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</si>
  <si>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</si>
  <si>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</si>
  <si>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</si>
  <si>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</si>
  <si>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</si>
  <si>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</si>
  <si>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</si>
  <si>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</si>
  <si>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</si>
  <si>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</si>
  <si>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</si>
  <si>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</si>
  <si>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</si>
  <si>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</si>
  <si>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</si>
  <si>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</si>
  <si>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</si>
  <si>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</si>
  <si>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</si>
  <si>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</si>
  <si>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</si>
  <si>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</si>
  <si>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</si>
  <si>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</si>
  <si>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</si>
  <si>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</si>
  <si>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</si>
  <si>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</si>
  <si>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</si>
  <si>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</si>
  <si>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</si>
  <si>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</si>
  <si>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</si>
  <si>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</si>
  <si>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</si>
  <si>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</si>
  <si>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</si>
  <si>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</si>
  <si>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</si>
  <si>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</si>
  <si>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</si>
  <si>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</si>
  <si>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</si>
  <si>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</si>
  <si>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</si>
  <si>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</si>
  <si>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</si>
  <si>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</si>
  <si>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</si>
  <si>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</si>
  <si>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</si>
  <si>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</si>
  <si>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</si>
  <si>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</si>
  <si>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</si>
  <si>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</si>
  <si>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</si>
  <si>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</si>
  <si>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</si>
  <si>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</si>
  <si>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</si>
  <si>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</si>
  <si>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</si>
  <si>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</si>
  <si>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</si>
  <si>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</si>
  <si>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</si>
  <si>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</si>
  <si>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</si>
  <si>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</si>
  <si>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</si>
  <si>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</si>
  <si>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</si>
  <si>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</si>
  <si>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</si>
  <si>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</si>
  <si>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</si>
  <si>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</si>
  <si>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</si>
  <si>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</si>
  <si>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</si>
  <si>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</si>
  <si>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</si>
  <si>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</si>
  <si>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</si>
  <si>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</si>
  <si>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</si>
  <si>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</si>
  <si>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</si>
  <si>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</si>
  <si>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</si>
  <si>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</si>
  <si>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</si>
  <si>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</si>
  <si>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</si>
  <si>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</si>
  <si>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</si>
  <si>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</si>
  <si>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</si>
  <si>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</si>
  <si>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</si>
  <si>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</si>
  <si>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</si>
  <si>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</si>
  <si>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</si>
  <si>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</si>
  <si>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</si>
  <si>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</si>
  <si>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</si>
  <si>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</si>
  <si>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</si>
  <si>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</si>
  <si>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</si>
  <si>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</si>
  <si>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</si>
  <si>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</si>
  <si>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</si>
  <si>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</si>
  <si>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</si>
  <si>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</si>
  <si>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</si>
  <si>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</si>
  <si>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</si>
  <si>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</si>
  <si>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</si>
  <si>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</si>
  <si>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</si>
  <si>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</si>
  <si>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</si>
  <si>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</si>
  <si>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</si>
  <si>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</si>
  <si>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</si>
  <si>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</si>
  <si>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</si>
  <si>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</si>
  <si>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</si>
  <si>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</si>
  <si>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</si>
  <si>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</si>
  <si>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</si>
  <si>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</si>
  <si>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</si>
  <si>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</si>
  <si>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</si>
  <si>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</si>
  <si>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</si>
  <si>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</si>
  <si>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</si>
  <si>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</si>
  <si>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</si>
  <si>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</si>
  <si>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</si>
  <si>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</si>
  <si>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</si>
  <si>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</si>
  <si>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</si>
  <si>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</si>
  <si>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</si>
  <si>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</si>
  <si>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</si>
  <si>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</si>
  <si>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</si>
  <si>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</si>
  <si>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</si>
  <si>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</si>
  <si>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</si>
  <si>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</si>
  <si>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</si>
  <si>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</si>
  <si>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</si>
  <si>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</si>
  <si>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</si>
  <si>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</si>
  <si>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</si>
  <si>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</si>
  <si>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</si>
  <si>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</si>
  <si>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</si>
  <si>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</si>
  <si>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</si>
  <si>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</si>
  <si>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</si>
  <si>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</si>
  <si>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</si>
  <si>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</si>
  <si>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</si>
  <si>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</si>
  <si>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</si>
  <si>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</si>
  <si>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</si>
  <si>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</si>
  <si>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</si>
  <si>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</si>
  <si>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</si>
  <si>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</si>
  <si>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</si>
  <si>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</si>
  <si>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</si>
  <si>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</si>
  <si>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</si>
  <si>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</si>
  <si>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</si>
  <si>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</si>
  <si>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</si>
  <si>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</si>
  <si>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</si>
  <si>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</si>
  <si>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</si>
  <si>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</si>
  <si>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</si>
  <si>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</si>
  <si>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</si>
  <si>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</si>
  <si>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</si>
  <si>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</si>
  <si>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</si>
  <si>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</si>
  <si>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</si>
  <si>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</si>
  <si>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</si>
  <si>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</si>
  <si>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</si>
  <si>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</si>
  <si>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</si>
  <si>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</si>
  <si>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</si>
  <si>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</si>
  <si>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</si>
  <si>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</si>
  <si>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</si>
  <si>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</si>
  <si>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</si>
  <si>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</si>
  <si>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</si>
  <si>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</si>
  <si>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</si>
  <si>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</si>
  <si>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</si>
  <si>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</si>
  <si>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</si>
  <si>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</si>
  <si>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</si>
  <si>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</si>
  <si>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</si>
  <si>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</si>
  <si>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</si>
  <si>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</si>
  <si>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</si>
  <si>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</si>
  <si>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</si>
  <si>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</si>
  <si>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</si>
  <si>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</si>
  <si>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</si>
  <si>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</si>
  <si>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</si>
  <si>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</si>
  <si>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</si>
  <si>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</si>
  <si>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</si>
  <si>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</si>
  <si>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</si>
  <si>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</si>
  <si>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</si>
  <si>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</si>
  <si>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</si>
  <si>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</si>
  <si>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</si>
  <si>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</si>
  <si>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</si>
  <si>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</si>
  <si>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</si>
  <si>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</si>
  <si>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</si>
  <si>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</si>
  <si>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</si>
  <si>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</si>
  <si>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</si>
  <si>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</si>
  <si>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</si>
  <si>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</si>
  <si>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</si>
  <si>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</si>
  <si>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</si>
  <si>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</si>
  <si>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</si>
  <si>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</si>
  <si>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</si>
  <si>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</si>
  <si>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</si>
  <si>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</si>
  <si>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</si>
  <si>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</si>
  <si>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</si>
  <si>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</si>
  <si>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</si>
  <si>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</si>
  <si>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</si>
  <si>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</si>
  <si>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</si>
  <si>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</si>
  <si>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</si>
  <si>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</si>
  <si>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</si>
  <si>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</si>
  <si>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</si>
  <si>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</si>
  <si>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</si>
  <si>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</si>
  <si>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</si>
  <si>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</si>
  <si>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</si>
  <si>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</si>
  <si>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</si>
  <si>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</si>
  <si>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</si>
  <si>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</si>
  <si>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</si>
  <si>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</si>
  <si>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</si>
  <si>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</si>
  <si>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</si>
  <si>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</si>
  <si>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</si>
  <si>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</si>
  <si>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</si>
  <si>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</si>
  <si>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</si>
  <si>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</si>
  <si>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</si>
  <si>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</si>
  <si>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</si>
  <si>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</si>
  <si>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</si>
  <si>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</si>
  <si>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</si>
  <si>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</si>
  <si>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</si>
  <si>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</si>
  <si>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</si>
  <si>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</si>
  <si>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</si>
  <si>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</si>
  <si>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</si>
  <si>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</si>
  <si>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</si>
  <si>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</si>
  <si>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</si>
  <si>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</si>
  <si>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</si>
  <si>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</si>
  <si>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</si>
  <si>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</si>
  <si>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</si>
  <si>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</si>
  <si>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</si>
  <si>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</si>
  <si>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</si>
  <si>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</si>
  <si>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</si>
  <si>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</si>
  <si>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</si>
  <si>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</si>
  <si>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</si>
  <si>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</si>
  <si>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</si>
  <si>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</si>
  <si>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</si>
  <si>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</si>
  <si>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</si>
  <si>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</si>
  <si>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</si>
  <si>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</si>
  <si>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</si>
  <si>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</si>
  <si>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</si>
  <si>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</si>
  <si>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</si>
  <si>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</si>
  <si>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</si>
  <si>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</si>
  <si>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</si>
  <si>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</si>
  <si>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</si>
  <si>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</si>
  <si>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</si>
  <si>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</si>
  <si>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</si>
  <si>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</si>
  <si>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</si>
  <si>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</si>
  <si>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</si>
  <si>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</si>
  <si>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</si>
  <si>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</si>
  <si>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</si>
  <si>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</si>
  <si>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</si>
  <si>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</si>
  <si>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</si>
  <si>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</si>
  <si>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</si>
  <si>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</si>
  <si>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</si>
  <si>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</si>
  <si>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</si>
  <si>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</si>
  <si>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</si>
  <si>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</si>
  <si>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</si>
  <si>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</si>
  <si>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</si>
  <si>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</si>
  <si>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</si>
  <si>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</si>
  <si>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</si>
  <si>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</si>
  <si>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</si>
  <si>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</si>
  <si>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</si>
  <si>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</si>
  <si>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</si>
  <si>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</si>
  <si>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</si>
  <si>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</si>
  <si>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</si>
  <si>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</si>
  <si>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</si>
  <si>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</si>
  <si>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</si>
  <si>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</si>
  <si>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</si>
  <si>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</si>
  <si>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</si>
  <si>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</si>
  <si>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</si>
  <si>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</si>
  <si>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</si>
  <si>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</si>
  <si>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</si>
  <si>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</si>
  <si>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</si>
  <si>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</si>
  <si>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</si>
  <si>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</si>
  <si>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</si>
  <si>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</si>
  <si>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</si>
  <si>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</si>
  <si>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</si>
  <si>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</si>
  <si>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</si>
  <si>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</si>
  <si>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</si>
  <si>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</si>
  <si>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</si>
  <si>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</si>
  <si>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</si>
  <si>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</si>
  <si>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</si>
  <si>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</si>
  <si>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</si>
  <si>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</si>
  <si>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</si>
  <si>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</si>
  <si>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</si>
  <si>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</si>
  <si>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</si>
  <si>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</si>
  <si>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</si>
  <si>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</si>
  <si>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</si>
  <si>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</si>
  <si>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</si>
  <si>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</si>
  <si>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</si>
  <si>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</si>
  <si>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</si>
  <si>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</si>
  <si>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</si>
  <si>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</si>
  <si>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</si>
  <si>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</si>
  <si>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</si>
  <si>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</si>
  <si>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</si>
  <si>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</si>
  <si>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</si>
  <si>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</si>
  <si>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</si>
  <si>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</si>
  <si>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</si>
  <si>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</si>
  <si>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</si>
  <si>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</si>
  <si>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</si>
  <si>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</si>
  <si>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</si>
  <si>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</si>
  <si>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</si>
  <si>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</si>
  <si>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</si>
  <si>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</si>
  <si>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</si>
  <si>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</si>
  <si>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</si>
  <si>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</si>
  <si>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</si>
  <si>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</si>
  <si>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</si>
  <si>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</si>
  <si>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</si>
  <si>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</si>
  <si>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</si>
  <si>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</si>
  <si>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</si>
  <si>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</si>
  <si>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</si>
  <si>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</si>
  <si>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</si>
  <si>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</si>
  <si>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</si>
  <si>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</si>
  <si>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</si>
  <si>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</si>
  <si>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</si>
  <si>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</si>
  <si>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</si>
  <si>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</si>
  <si>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</si>
  <si>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</si>
  <si>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</si>
  <si>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</si>
  <si>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</si>
  <si>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</si>
  <si>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</si>
  <si>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</si>
  <si>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</si>
  <si>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</si>
  <si>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</si>
  <si>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</si>
  <si>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</si>
  <si>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</si>
  <si>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</si>
  <si>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</si>
  <si>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</si>
  <si>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</si>
  <si>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</si>
  <si>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</si>
  <si>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</si>
  <si>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</si>
  <si>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</si>
  <si>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</si>
  <si>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</si>
  <si>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</si>
  <si>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</si>
  <si>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</si>
  <si>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</si>
  <si>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</si>
  <si>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</si>
  <si>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</si>
  <si>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</si>
  <si>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</si>
  <si>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</si>
  <si>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</si>
  <si>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</si>
  <si>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</si>
  <si>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</si>
  <si>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</si>
  <si>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</si>
  <si>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</si>
  <si>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</si>
  <si>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</si>
  <si>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</si>
  <si>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</si>
  <si>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</si>
  <si>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</si>
  <si>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</si>
  <si>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</si>
  <si>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</si>
  <si>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</si>
  <si>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</si>
  <si>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</si>
  <si>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</si>
  <si>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</si>
  <si>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</si>
  <si>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</si>
  <si>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</si>
  <si>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</si>
  <si>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</si>
  <si>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</si>
  <si>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</si>
  <si>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</si>
  <si>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</si>
  <si>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</si>
  <si>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</si>
  <si>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</si>
  <si>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</si>
  <si>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</si>
  <si>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</si>
  <si>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</si>
  <si>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</si>
  <si>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</si>
  <si>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</si>
  <si>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</si>
  <si>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</si>
  <si>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</si>
  <si>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</si>
  <si>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</si>
  <si>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</si>
  <si>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</si>
  <si>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</si>
  <si>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</si>
  <si>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</si>
  <si>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</si>
  <si>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</si>
  <si>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</si>
  <si>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</si>
  <si>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</si>
  <si>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</si>
  <si>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</si>
  <si>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</si>
  <si>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</si>
  <si>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</si>
  <si>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</si>
  <si>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</si>
  <si>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</si>
  <si>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</si>
  <si>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</si>
  <si>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</si>
  <si>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</si>
  <si>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</si>
  <si>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</si>
  <si>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</si>
  <si>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</si>
  <si>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</si>
  <si>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</si>
  <si>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</si>
  <si>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</si>
  <si>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</si>
  <si>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</si>
  <si>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</si>
  <si>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</si>
  <si>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</si>
  <si>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</si>
  <si>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</si>
  <si>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</si>
  <si>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</si>
  <si>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</si>
  <si>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</si>
  <si>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</si>
  <si>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</si>
  <si>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</si>
  <si>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</si>
  <si>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</si>
  <si>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</si>
  <si>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</si>
  <si>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</si>
  <si>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</si>
  <si>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</si>
  <si>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</si>
  <si>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</si>
  <si>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</si>
  <si>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</si>
  <si>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</si>
  <si>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</si>
  <si>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</si>
  <si>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</si>
  <si>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</si>
  <si>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</si>
  <si>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</si>
  <si>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</si>
  <si>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</si>
  <si>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</si>
  <si>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</si>
  <si>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</si>
  <si>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</si>
  <si>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</si>
  <si>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</si>
  <si>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</si>
  <si>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</si>
  <si>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</si>
  <si>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</si>
  <si>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</si>
  <si>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</si>
  <si>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</si>
  <si>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</si>
  <si>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</si>
  <si>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</si>
  <si>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</si>
  <si>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</si>
  <si>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</si>
  <si>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</si>
  <si>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</si>
  <si>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</si>
  <si>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</si>
  <si>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</si>
  <si>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</si>
  <si>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</si>
  <si>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</si>
  <si>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</si>
  <si>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</si>
  <si>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</si>
  <si>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</si>
  <si>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</si>
  <si>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</si>
  <si>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</si>
  <si>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</si>
  <si>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</si>
  <si>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</si>
  <si>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</si>
  <si>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</si>
  <si>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</si>
  <si>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</si>
  <si>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</si>
  <si>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</si>
  <si>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</si>
  <si>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</si>
  <si>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</si>
  <si>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</si>
  <si>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</si>
  <si>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</si>
  <si>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</si>
  <si>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</si>
  <si>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</si>
  <si>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</si>
  <si>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</si>
  <si>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</si>
  <si>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</si>
  <si>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</si>
  <si>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</si>
  <si>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</si>
  <si>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</si>
  <si>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</si>
  <si>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</si>
  <si>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</si>
  <si>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</si>
  <si>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</si>
  <si>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</si>
  <si>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</si>
  <si>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</si>
  <si>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</si>
  <si>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</si>
  <si>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</si>
  <si>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</si>
  <si>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</si>
  <si>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</si>
  <si>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</si>
  <si>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</si>
  <si>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</si>
  <si>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</si>
  <si>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</si>
  <si>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</si>
  <si>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</si>
  <si>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</si>
  <si>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</si>
  <si>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</si>
  <si>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</si>
  <si>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</si>
  <si>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</si>
  <si>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</si>
  <si>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</si>
  <si>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</si>
  <si>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</si>
  <si>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</si>
  <si>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</si>
  <si>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</si>
  <si>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</si>
  <si>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</si>
  <si>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</si>
  <si>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</si>
  <si>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</si>
  <si>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</si>
  <si>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</si>
  <si>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</si>
  <si>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</si>
  <si>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</si>
  <si>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</si>
  <si>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</si>
  <si>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</si>
  <si>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</si>
  <si>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</si>
  <si>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</si>
  <si>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</si>
  <si>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</si>
  <si>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</si>
  <si>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</si>
  <si>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</si>
  <si>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</si>
  <si>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</si>
  <si>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</si>
  <si>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</si>
  <si>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</si>
  <si>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</si>
  <si>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</si>
  <si>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</si>
  <si>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</si>
  <si>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</si>
  <si>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</si>
  <si>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</si>
  <si>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</si>
  <si>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</si>
  <si>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</si>
  <si>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</si>
  <si>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</si>
  <si>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</si>
  <si>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</si>
  <si>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</si>
  <si>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</si>
  <si>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</si>
  <si>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</si>
  <si>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</si>
  <si>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</si>
  <si>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</si>
  <si>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</si>
  <si>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</si>
  <si>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</si>
  <si>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</si>
  <si>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</si>
  <si>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</si>
  <si>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</si>
  <si>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</si>
  <si>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</si>
  <si>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</si>
  <si>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</si>
  <si>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</si>
  <si>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</si>
  <si>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</si>
  <si>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</si>
  <si>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</si>
  <si>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</si>
  <si>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</si>
  <si>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</si>
  <si>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</si>
  <si>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</si>
  <si>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</si>
  <si>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</si>
  <si>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</si>
  <si>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</si>
  <si>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</si>
  <si>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</si>
  <si>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</si>
  <si>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</si>
  <si>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</si>
  <si>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</si>
  <si>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</si>
  <si>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</si>
  <si>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</si>
  <si>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</si>
  <si>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</si>
  <si>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</si>
  <si>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</si>
  <si>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</si>
  <si>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</si>
  <si>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</si>
  <si>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</si>
  <si>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</si>
  <si>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</si>
  <si>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</si>
  <si>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</si>
  <si>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</si>
  <si>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</si>
  <si>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</si>
  <si>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</si>
  <si>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</si>
  <si>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</si>
  <si>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</si>
  <si>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</si>
  <si>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</si>
  <si>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</si>
  <si>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</si>
  <si>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</si>
  <si>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</si>
  <si>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</si>
  <si>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</si>
  <si>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</si>
  <si>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</si>
  <si>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</si>
  <si>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</si>
  <si>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</si>
  <si>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</si>
  <si>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</si>
  <si>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</si>
  <si>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</si>
  <si>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</si>
  <si>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</si>
  <si>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</si>
  <si>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</si>
  <si>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</si>
  <si>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</si>
  <si>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</si>
  <si>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</si>
  <si>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</si>
  <si>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</si>
  <si>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</si>
  <si>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</si>
  <si>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</si>
  <si>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</si>
  <si>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</si>
  <si>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</si>
  <si>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</si>
  <si>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</si>
  <si>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</si>
  <si>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</si>
  <si>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</si>
  <si>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</si>
  <si>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</si>
  <si>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</si>
  <si>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</si>
  <si>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</si>
  <si>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</si>
  <si>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</si>
  <si>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</si>
  <si>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</si>
  <si>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</si>
  <si>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</si>
  <si>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</si>
  <si>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</si>
  <si>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</si>
  <si>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</si>
  <si>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</si>
  <si>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</si>
  <si>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</si>
  <si>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</si>
  <si>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</si>
  <si>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</si>
  <si>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</si>
  <si>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</si>
  <si>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</si>
  <si>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</si>
  <si>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</si>
  <si>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</si>
  <si>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</si>
  <si>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</si>
  <si>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</si>
  <si>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</si>
  <si>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</si>
  <si>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</si>
  <si>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</si>
  <si>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</si>
  <si>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</si>
  <si>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</si>
  <si>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</si>
  <si>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</si>
  <si>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</si>
  <si>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</si>
  <si>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</si>
  <si>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</si>
  <si>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</si>
  <si>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</si>
  <si>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</si>
  <si>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</si>
  <si>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</si>
  <si>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</si>
  <si>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</si>
  <si>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</si>
  <si>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</si>
  <si>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</si>
  <si>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</si>
  <si>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</si>
  <si>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</si>
  <si>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</si>
  <si>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</si>
  <si>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</si>
  <si>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</si>
  <si>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</si>
  <si>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</si>
  <si>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</si>
  <si>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</si>
  <si>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</si>
  <si>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</si>
  <si>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</si>
  <si>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</si>
  <si>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</si>
  <si>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</si>
  <si>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</si>
  <si>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</si>
  <si>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</si>
  <si>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</si>
  <si>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</si>
  <si>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</si>
  <si>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</si>
  <si>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</si>
  <si>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</si>
  <si>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</si>
  <si>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</si>
  <si>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</si>
  <si>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</si>
  <si>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</si>
  <si>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</si>
  <si>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</si>
  <si>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</si>
  <si>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</si>
  <si>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</si>
  <si>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</si>
  <si>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</si>
  <si>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</si>
  <si>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</si>
  <si>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</si>
  <si>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</si>
  <si>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</si>
  <si>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</si>
  <si>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</si>
  <si>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</si>
  <si>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</si>
  <si>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</si>
  <si>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</si>
  <si>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</si>
  <si>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</si>
  <si>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</si>
  <si>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</si>
  <si>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</si>
  <si>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</si>
  <si>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</si>
  <si>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</si>
  <si>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</si>
  <si>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</si>
  <si>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</si>
  <si>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</si>
  <si>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</si>
  <si>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</si>
  <si>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</si>
  <si>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</si>
  <si>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</si>
  <si>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</si>
  <si>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</si>
  <si>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</si>
  <si>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</si>
  <si>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</si>
  <si>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</si>
  <si>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</si>
  <si>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</si>
  <si>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</si>
  <si>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</si>
  <si>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</si>
  <si>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</si>
  <si>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</si>
  <si>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</si>
  <si>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</si>
  <si>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</si>
  <si>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</si>
  <si>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</si>
  <si>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</si>
  <si>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</si>
  <si>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</si>
  <si>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</si>
  <si>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</si>
  <si>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</si>
  <si>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</si>
  <si>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</si>
  <si>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</si>
  <si>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</si>
  <si>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</si>
  <si>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</si>
  <si>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</si>
  <si>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</si>
  <si>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</si>
  <si>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</si>
  <si>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</si>
  <si>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</si>
  <si>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</si>
  <si>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</si>
  <si>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</si>
  <si>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</si>
  <si>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</si>
  <si>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</si>
  <si>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</si>
  <si>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</si>
  <si>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</si>
  <si>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</si>
  <si>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</si>
  <si>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</si>
  <si>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</si>
  <si>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</si>
  <si>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</si>
  <si>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</si>
  <si>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</si>
  <si>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</si>
  <si>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</si>
  <si>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</si>
  <si>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</si>
  <si>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</si>
  <si>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</si>
  <si>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</si>
  <si>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</si>
  <si>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</si>
  <si>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</si>
  <si>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</si>
  <si>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</si>
  <si>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</si>
  <si>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</si>
  <si>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</si>
  <si>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</si>
  <si>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</si>
  <si>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</si>
  <si>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</si>
  <si>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</si>
  <si>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</si>
  <si>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</si>
  <si>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</si>
  <si>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</si>
  <si>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</si>
  <si>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</si>
  <si>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</si>
  <si>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</si>
  <si>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</si>
  <si>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</si>
  <si>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</si>
  <si>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</si>
  <si>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</si>
  <si>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</si>
  <si>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</si>
  <si>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</si>
  <si>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</si>
  <si>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</si>
  <si>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</si>
  <si>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</si>
  <si>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</si>
  <si>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</si>
  <si>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</si>
  <si>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</si>
  <si>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</si>
  <si>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</si>
  <si>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</si>
  <si>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</si>
  <si>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</si>
  <si>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</si>
  <si>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</si>
  <si>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</si>
  <si>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</si>
  <si>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</si>
  <si>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</si>
  <si>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</si>
  <si>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</si>
  <si>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</si>
  <si>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</si>
  <si>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</si>
  <si>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</si>
  <si>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</si>
  <si>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</si>
  <si>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</si>
  <si>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</si>
  <si>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</si>
  <si>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</si>
  <si>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</si>
  <si>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</si>
  <si>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</si>
  <si>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</si>
  <si>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</si>
  <si>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</si>
  <si>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</si>
  <si>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</si>
  <si>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</si>
  <si>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</si>
  <si>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</si>
  <si>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</si>
  <si>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</si>
  <si>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</si>
  <si>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</si>
  <si>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</si>
  <si>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</si>
  <si>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</si>
  <si>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</si>
  <si>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</si>
  <si>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</si>
  <si>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</si>
  <si>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</si>
  <si>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</si>
  <si>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</si>
  <si>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</si>
  <si>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</si>
  <si>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</si>
  <si>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</si>
  <si>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</si>
  <si>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</si>
  <si>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</si>
  <si>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</si>
  <si>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</si>
  <si>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</si>
  <si>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</si>
  <si>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</si>
  <si>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</si>
  <si>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</si>
  <si>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</si>
  <si>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</si>
  <si>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</si>
  <si>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</si>
  <si>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</si>
  <si>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</si>
  <si>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</si>
  <si>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</si>
  <si>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</si>
  <si>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</si>
  <si>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</si>
  <si>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</si>
  <si>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</si>
  <si>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</si>
  <si>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</si>
  <si>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</si>
  <si>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</si>
  <si>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</si>
  <si>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</si>
  <si>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</si>
  <si>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</si>
  <si>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</si>
  <si>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</si>
  <si>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</si>
  <si>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</si>
  <si>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</si>
  <si>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</si>
  <si>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</si>
  <si>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</si>
  <si>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</si>
  <si>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</si>
  <si>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</si>
  <si>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</si>
  <si>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</si>
  <si>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</si>
  <si>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</si>
  <si>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</si>
  <si>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</si>
  <si>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</si>
  <si>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</si>
  <si>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</si>
  <si>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</si>
  <si>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</si>
  <si>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</si>
  <si>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</si>
  <si>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</si>
  <si>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</si>
  <si>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</si>
  <si>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</si>
  <si>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</si>
  <si>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</si>
  <si>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</si>
  <si>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</si>
  <si>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</si>
  <si>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</si>
  <si>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</si>
  <si>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</si>
  <si>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</si>
  <si>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</si>
  <si>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</si>
  <si>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</si>
  <si>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</si>
  <si>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</si>
  <si>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</si>
  <si>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</si>
  <si>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</si>
  <si>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</si>
  <si>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</si>
  <si>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</si>
  <si>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</si>
  <si>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</si>
  <si>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</si>
  <si>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</si>
  <si>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</si>
  <si>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</si>
  <si>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</si>
  <si>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</si>
  <si>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</si>
  <si>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</si>
  <si>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</si>
  <si>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</si>
  <si>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</si>
  <si>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</si>
  <si>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</si>
  <si>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</si>
  <si>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</si>
  <si>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</si>
  <si>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</si>
  <si>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</si>
  <si>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</si>
  <si>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</si>
  <si>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</si>
  <si>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</si>
  <si>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</si>
  <si>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</si>
  <si>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</si>
  <si>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</si>
  <si>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</si>
  <si>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</si>
  <si>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</si>
  <si>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</si>
  <si>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</si>
  <si>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</si>
  <si>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</si>
  <si>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</si>
  <si>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</si>
  <si>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</si>
  <si>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</si>
  <si>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</si>
  <si>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</si>
  <si>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</si>
  <si>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</si>
  <si>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</si>
  <si>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</si>
  <si>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</si>
  <si>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</si>
  <si>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</si>
  <si>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</si>
  <si>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</si>
  <si>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</si>
  <si>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</si>
  <si>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</si>
  <si>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</si>
  <si>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</si>
  <si>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</si>
  <si>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</si>
  <si>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</si>
  <si>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</si>
  <si>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</si>
  <si>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</si>
  <si>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</si>
  <si>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</si>
  <si>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</si>
  <si>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</si>
  <si>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</si>
  <si>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</si>
  <si>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</si>
  <si>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</si>
  <si>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</si>
  <si>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</si>
  <si>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</si>
  <si>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</si>
  <si>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</si>
  <si>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</si>
  <si>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</si>
  <si>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</si>
  <si>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</si>
  <si>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</si>
  <si>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</si>
  <si>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</si>
  <si>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</si>
  <si>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</si>
  <si>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</si>
  <si>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</si>
  <si>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</si>
  <si>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</si>
  <si>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</si>
  <si>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</si>
  <si>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</si>
  <si>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</si>
  <si>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</si>
  <si>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</si>
  <si>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</si>
  <si>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</si>
  <si>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</si>
  <si>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</si>
  <si>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</si>
  <si>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</si>
  <si>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</si>
  <si>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</si>
  <si>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</si>
  <si>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</si>
  <si>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</si>
  <si>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</si>
  <si>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</si>
  <si>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</si>
  <si>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</si>
  <si>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</si>
  <si>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</si>
  <si>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</si>
  <si>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</si>
  <si>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</si>
  <si>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</si>
  <si>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</si>
  <si>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</si>
  <si>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</si>
  <si>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</si>
  <si>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</si>
  <si>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</si>
  <si>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</si>
  <si>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</si>
  <si>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</si>
  <si>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</si>
  <si>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</si>
  <si>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</si>
  <si>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</si>
  <si>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</si>
  <si>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</si>
  <si>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</si>
  <si>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</si>
  <si>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</si>
  <si>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</si>
  <si>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</si>
  <si>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</si>
  <si>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</si>
  <si>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</si>
  <si>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</si>
  <si>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</si>
  <si>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</si>
  <si>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</si>
  <si>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</si>
  <si>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</si>
  <si>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</si>
  <si>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</si>
  <si>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</si>
  <si>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</si>
  <si>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</si>
  <si>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</si>
  <si>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</si>
  <si>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</si>
  <si>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</si>
  <si>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</si>
  <si>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</si>
  <si>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</si>
  <si>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</si>
  <si>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</si>
  <si>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</si>
  <si>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</si>
  <si>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</si>
  <si>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</si>
  <si>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</si>
  <si>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</si>
  <si>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</si>
  <si>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</si>
  <si>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</si>
  <si>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</si>
  <si>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</si>
  <si>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</si>
  <si>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</si>
  <si>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</si>
  <si>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</si>
  <si>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</si>
  <si>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</si>
  <si>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</si>
  <si>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</si>
  <si>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</si>
  <si>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</si>
  <si>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</si>
  <si>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</si>
  <si>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</si>
  <si>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</si>
  <si>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</si>
  <si>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</si>
  <si>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</si>
  <si>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</si>
  <si>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</si>
  <si>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</si>
  <si>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</si>
  <si>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</si>
  <si>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</si>
  <si>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</si>
  <si>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</si>
  <si>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</si>
  <si>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</si>
  <si>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</si>
  <si>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</si>
  <si>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</si>
  <si>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</si>
  <si>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</si>
  <si>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</si>
  <si>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</si>
  <si>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</si>
  <si>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</si>
  <si>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</si>
  <si>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</si>
  <si>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</si>
  <si>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</si>
  <si>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</si>
  <si>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</si>
  <si>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</si>
  <si>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</si>
  <si>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</si>
  <si>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</si>
  <si>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</si>
  <si>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</si>
  <si>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</si>
  <si>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</si>
  <si>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</si>
  <si>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</si>
  <si>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</si>
  <si>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</si>
  <si>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</si>
  <si>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</si>
  <si>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</si>
  <si>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</si>
  <si>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</si>
  <si>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</si>
  <si>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</si>
  <si>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</si>
  <si>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</si>
  <si>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</si>
  <si>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</si>
  <si>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</si>
  <si>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</si>
  <si>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</si>
  <si>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</si>
  <si>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</si>
  <si>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</si>
  <si>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</si>
  <si>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</si>
  <si>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</si>
  <si>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</si>
  <si>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</si>
  <si>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</si>
  <si>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</si>
  <si>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</si>
  <si>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</si>
  <si>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</si>
  <si>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</si>
  <si>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</si>
  <si>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</si>
  <si>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</si>
  <si>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</si>
  <si>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</si>
  <si>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</si>
  <si>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</si>
  <si>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</si>
  <si>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</si>
  <si>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</si>
  <si>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</si>
  <si>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</si>
  <si>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</si>
  <si>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</si>
  <si>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</si>
  <si>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</si>
  <si>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</si>
  <si>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</si>
  <si>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</si>
  <si>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</si>
  <si>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</si>
  <si>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</si>
  <si>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</si>
  <si>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</si>
  <si>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</si>
  <si>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</si>
  <si>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</si>
  <si>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</si>
  <si>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</si>
  <si>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</si>
  <si>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</si>
  <si>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</si>
  <si>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</si>
  <si>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</si>
  <si>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</si>
  <si>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</si>
  <si>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</si>
  <si>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</si>
  <si>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</si>
  <si>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</si>
  <si>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</si>
  <si>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</si>
  <si>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</si>
  <si>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</si>
  <si>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</si>
  <si>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</si>
  <si>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</si>
  <si>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</si>
  <si>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</si>
  <si>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</si>
  <si>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</si>
  <si>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</si>
  <si>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</si>
  <si>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</si>
  <si>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</si>
  <si>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</si>
  <si>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</si>
  <si>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</si>
  <si>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</si>
  <si>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</si>
  <si>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</si>
  <si>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</si>
  <si>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</si>
  <si>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</si>
  <si>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</si>
  <si>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</si>
  <si>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</si>
  <si>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</si>
  <si>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</si>
  <si>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</si>
  <si>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</si>
  <si>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</si>
  <si>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</si>
  <si>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</si>
  <si>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</si>
  <si>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</si>
  <si>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</si>
  <si>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</si>
  <si>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</si>
  <si>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</si>
  <si>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</si>
  <si>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</si>
  <si>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</si>
  <si>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</si>
  <si>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</si>
  <si>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</si>
  <si>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</si>
  <si>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</si>
  <si>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</si>
  <si>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</si>
  <si>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</si>
  <si>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</si>
  <si>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</si>
  <si>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</si>
  <si>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</si>
  <si>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</si>
  <si>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</si>
  <si>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</si>
  <si>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</si>
  <si>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</si>
  <si>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</si>
  <si>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</si>
  <si>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</si>
  <si>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</si>
  <si>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</si>
  <si>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</si>
  <si>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</si>
  <si>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</si>
  <si>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</si>
  <si>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</si>
  <si>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</si>
  <si>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</si>
  <si>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</si>
  <si>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</si>
  <si>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</si>
  <si>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</si>
  <si>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</si>
  <si>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</si>
  <si>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</si>
  <si>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</si>
  <si>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</si>
  <si>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</si>
  <si>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</si>
  <si>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</si>
  <si>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</si>
  <si>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</si>
  <si>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</si>
  <si>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</si>
  <si>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</si>
  <si>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</si>
  <si>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</si>
  <si>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</si>
  <si>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</si>
  <si>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</si>
  <si>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</si>
  <si>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</si>
  <si>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</si>
  <si>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</si>
  <si>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</si>
  <si>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</si>
  <si>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</si>
  <si>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</si>
  <si>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</si>
  <si>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</si>
  <si>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</si>
  <si>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</si>
  <si>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</si>
  <si>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</si>
  <si>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</si>
  <si>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</si>
  <si>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</si>
  <si>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</si>
  <si>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</si>
  <si>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</si>
  <si>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</si>
  <si>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</si>
  <si>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</si>
  <si>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</si>
  <si>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</si>
  <si>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</si>
  <si>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</si>
  <si>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</si>
  <si>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</si>
  <si>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</si>
  <si>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</si>
  <si>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</si>
  <si>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</si>
  <si>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</si>
  <si>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</si>
  <si>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</si>
  <si>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</si>
  <si>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</si>
  <si>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</si>
  <si>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</si>
  <si>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</si>
  <si>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</si>
  <si>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</si>
  <si>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</si>
  <si>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</si>
  <si>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</si>
  <si>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</si>
  <si>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</si>
  <si>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</si>
  <si>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</si>
  <si>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</si>
  <si>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</si>
  <si>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</si>
  <si>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</si>
  <si>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</si>
  <si>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</si>
  <si>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</si>
  <si>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</si>
  <si>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</si>
  <si>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</si>
  <si>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</si>
  <si>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</si>
  <si>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</si>
  <si>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</si>
  <si>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</si>
  <si>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</si>
  <si>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</si>
  <si>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</si>
  <si>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</si>
  <si>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</si>
  <si>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</si>
  <si>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</si>
  <si>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</si>
  <si>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</si>
  <si>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</si>
  <si>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</si>
  <si>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</si>
  <si>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</si>
  <si>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</si>
  <si>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</si>
  <si>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</si>
  <si>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</si>
  <si>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</si>
  <si>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</si>
  <si>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</si>
  <si>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</si>
  <si>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</si>
  <si>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</si>
  <si>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</si>
  <si>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</si>
  <si>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</si>
  <si>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</si>
  <si>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</si>
  <si>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</si>
  <si>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</si>
  <si>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</si>
  <si>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</si>
  <si>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</si>
  <si>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</si>
  <si>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</si>
  <si>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</si>
  <si>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</si>
  <si>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</si>
  <si>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</si>
  <si>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</si>
  <si>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</si>
  <si>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</si>
  <si>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</si>
  <si>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</si>
  <si>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</si>
  <si>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</si>
  <si>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</si>
  <si>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</si>
  <si>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</si>
  <si>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</si>
  <si>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</si>
  <si>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</si>
  <si>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</si>
  <si>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</si>
  <si>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</si>
  <si>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</si>
  <si>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</si>
  <si>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</si>
  <si>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</si>
  <si>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</si>
  <si>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</si>
  <si>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</si>
  <si>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</si>
  <si>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</si>
  <si>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</si>
  <si>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</si>
  <si>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</si>
  <si>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</si>
  <si>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</si>
  <si>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</si>
  <si>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</si>
  <si>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</si>
  <si>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</si>
  <si>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</si>
  <si>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</si>
  <si>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</si>
  <si>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</si>
  <si>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</si>
  <si>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</si>
  <si>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</si>
  <si>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</si>
  <si>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</si>
  <si>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</si>
  <si>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</si>
  <si>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</si>
  <si>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</si>
  <si>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</si>
  <si>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</si>
  <si>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</si>
  <si>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</si>
  <si>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</si>
  <si>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</si>
  <si>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</si>
  <si>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</si>
  <si>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</si>
  <si>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</si>
  <si>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</si>
  <si>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</si>
  <si>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</si>
  <si>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</si>
  <si>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</si>
  <si>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</si>
  <si>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</si>
  <si>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</si>
  <si>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</si>
  <si>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</si>
  <si>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</si>
  <si>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</si>
  <si>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</si>
  <si>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</si>
  <si>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</si>
  <si>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</si>
  <si>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</si>
  <si>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</si>
  <si>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</si>
  <si>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</si>
  <si>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</si>
  <si>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</si>
  <si>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</si>
  <si>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</si>
  <si>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</si>
  <si>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</si>
  <si>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</si>
  <si>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</si>
  <si>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</si>
  <si>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</si>
  <si>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</si>
  <si>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</si>
  <si>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</si>
  <si>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</si>
  <si>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</si>
  <si>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</si>
  <si>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</si>
  <si>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</si>
  <si>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</si>
  <si>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</si>
  <si>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</si>
  <si>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</si>
  <si>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</si>
  <si>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</si>
  <si>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</si>
  <si>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</si>
  <si>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</si>
  <si>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</si>
  <si>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</si>
  <si>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</si>
  <si>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</si>
  <si>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</si>
  <si>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</si>
  <si>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</si>
  <si>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</si>
  <si>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</si>
  <si>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</si>
  <si>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</si>
  <si>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</si>
  <si>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</si>
  <si>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</si>
  <si>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</si>
  <si>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</si>
  <si>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</si>
  <si>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</si>
  <si>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</si>
  <si>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</si>
  <si>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</si>
  <si>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</si>
  <si>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</si>
  <si>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</si>
  <si>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</si>
  <si>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</si>
  <si>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</si>
  <si>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</si>
  <si>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</si>
  <si>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</si>
  <si>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</si>
  <si>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</si>
  <si>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</si>
  <si>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</si>
  <si>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</si>
  <si>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</si>
  <si>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</si>
  <si>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</si>
  <si>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</si>
  <si>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</si>
  <si>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</si>
  <si>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</si>
  <si>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</si>
  <si>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</si>
  <si>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</si>
  <si>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</si>
  <si>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</si>
  <si>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</si>
  <si>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</si>
  <si>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</si>
  <si>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</si>
  <si>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</si>
  <si>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</si>
  <si>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</si>
  <si>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</si>
  <si>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</si>
  <si>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</si>
  <si>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</si>
  <si>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</si>
  <si>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</si>
  <si>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</si>
  <si>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</si>
  <si>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</si>
  <si>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</si>
  <si>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</si>
  <si>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</si>
  <si>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</si>
  <si>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</si>
  <si>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</si>
  <si>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</si>
  <si>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</si>
  <si>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</si>
  <si>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</si>
  <si>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</si>
  <si>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</si>
  <si>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</si>
  <si>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</si>
  <si>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</si>
  <si>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</si>
  <si>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</si>
  <si>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</si>
  <si>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</si>
  <si>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</si>
  <si>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</si>
  <si>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</si>
  <si>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</si>
  <si>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</si>
  <si>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</si>
  <si>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</si>
  <si>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</si>
  <si>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</si>
  <si>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</si>
  <si>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</si>
  <si>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</si>
  <si>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</si>
  <si>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</si>
  <si>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</si>
  <si>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</si>
  <si>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</si>
  <si>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</si>
  <si>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</si>
  <si>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</si>
  <si>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</si>
  <si>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</si>
  <si>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</si>
  <si>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</si>
  <si>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</si>
  <si>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</si>
  <si>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</si>
  <si>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</si>
  <si>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</si>
  <si>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</si>
  <si>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</si>
  <si>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</si>
  <si>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</si>
  <si>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</si>
  <si>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</si>
  <si>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</si>
  <si>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</si>
  <si>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</si>
  <si>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</si>
  <si>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</si>
  <si>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</si>
  <si>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</si>
  <si>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</si>
  <si>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</si>
  <si>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</si>
  <si>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</si>
  <si>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</si>
  <si>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</si>
  <si>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</si>
  <si>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</si>
  <si>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</si>
  <si>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</si>
  <si>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</si>
  <si>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</si>
  <si>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</si>
  <si>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</si>
  <si>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</si>
  <si>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</si>
  <si>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</si>
  <si>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</si>
  <si>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</si>
  <si>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</si>
  <si>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</si>
  <si>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</si>
  <si>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</si>
  <si>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</si>
  <si>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</si>
  <si>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</si>
  <si>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</si>
  <si>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</si>
  <si>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</si>
  <si>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</si>
  <si>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</si>
  <si>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</si>
  <si>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</si>
  <si>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</si>
  <si>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</si>
  <si>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</si>
  <si>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</si>
  <si>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</si>
  <si>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</si>
  <si>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</si>
  <si>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</si>
  <si>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</si>
  <si>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</si>
  <si>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</si>
  <si>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</si>
  <si>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</si>
  <si>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</si>
  <si>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</si>
  <si>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</si>
  <si>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</si>
  <si>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</si>
  <si>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</si>
  <si>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</si>
  <si>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</si>
  <si>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</si>
  <si>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</si>
  <si>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</si>
  <si>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</si>
  <si>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</si>
  <si>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</si>
  <si>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</si>
  <si>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</si>
  <si>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</si>
  <si>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</si>
  <si>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</si>
  <si>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</si>
  <si>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</si>
  <si>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</si>
  <si>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</si>
  <si>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</si>
  <si>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</si>
  <si>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</si>
  <si>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</si>
  <si>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</si>
  <si>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</si>
  <si>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</si>
  <si>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</si>
  <si>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</si>
  <si>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</si>
  <si>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</si>
  <si>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</si>
  <si>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</si>
  <si>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</si>
  <si>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</si>
  <si>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</si>
  <si>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</si>
  <si>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</si>
  <si>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</si>
  <si>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</si>
  <si>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</si>
  <si>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</si>
  <si>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</si>
  <si>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</si>
  <si>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</si>
  <si>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</si>
  <si>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</si>
  <si>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</si>
  <si>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</si>
  <si>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</si>
  <si>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</si>
  <si>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</si>
  <si>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</si>
  <si>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</si>
  <si>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</si>
  <si>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</si>
  <si>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</si>
  <si>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</si>
  <si>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</si>
  <si>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</si>
  <si>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</si>
  <si>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</si>
  <si>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</si>
  <si>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</si>
  <si>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</si>
  <si>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</si>
  <si>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</si>
  <si>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</si>
  <si>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</si>
  <si>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</si>
  <si>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</si>
  <si>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</si>
  <si>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</si>
  <si>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</si>
  <si>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</si>
  <si>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</si>
  <si>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</si>
  <si>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</si>
  <si>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</si>
  <si>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</si>
  <si>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</si>
  <si>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</si>
  <si>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</si>
  <si>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</si>
  <si>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</si>
  <si>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</si>
  <si>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</si>
  <si>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</si>
  <si>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</si>
  <si>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</si>
  <si>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</si>
  <si>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</si>
  <si>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</si>
  <si>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</si>
  <si>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</si>
  <si>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</si>
  <si>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</si>
  <si>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</si>
  <si>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</si>
  <si>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</si>
  <si>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</si>
  <si>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</si>
  <si>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</si>
  <si>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</si>
  <si>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</si>
  <si>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</si>
  <si>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</si>
  <si>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</si>
  <si>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</si>
  <si>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</si>
  <si>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</si>
  <si>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</si>
  <si>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</si>
  <si>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</si>
  <si>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</si>
  <si>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</si>
  <si>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</si>
  <si>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</si>
  <si>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</si>
  <si>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</si>
  <si>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</si>
  <si>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</si>
  <si>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</si>
  <si>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</si>
  <si>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</si>
  <si>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</si>
  <si>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</si>
  <si>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</si>
  <si>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</si>
  <si>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</si>
  <si>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</si>
  <si>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</si>
  <si>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</si>
  <si>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</si>
  <si>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</si>
  <si>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</si>
  <si>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</si>
  <si>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</si>
  <si>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</si>
  <si>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</si>
  <si>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</si>
  <si>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</si>
  <si>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</si>
  <si>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</si>
  <si>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</si>
  <si>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</si>
  <si>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</si>
  <si>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</si>
  <si>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</si>
  <si>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</si>
  <si>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</si>
  <si>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</si>
  <si>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</si>
  <si>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</si>
  <si>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</si>
  <si>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</si>
  <si>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</si>
  <si>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</si>
  <si>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</si>
  <si>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</si>
  <si>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</si>
  <si>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</si>
  <si>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</si>
  <si>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</si>
  <si>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</si>
  <si>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</si>
  <si>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</si>
  <si>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</si>
  <si>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</si>
  <si>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</si>
  <si>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</si>
  <si>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</si>
  <si>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</si>
  <si>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</si>
  <si>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</si>
  <si>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</si>
  <si>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</si>
  <si>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</si>
  <si>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</si>
  <si>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</si>
  <si>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</si>
  <si>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</si>
  <si>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</si>
  <si>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</si>
  <si>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</si>
  <si>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</si>
  <si>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</si>
  <si>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</si>
  <si>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</si>
  <si>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</si>
  <si>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</si>
  <si>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</si>
  <si>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</si>
  <si>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</si>
  <si>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</si>
  <si>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</si>
  <si>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</si>
  <si>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</si>
  <si>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</si>
  <si>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</si>
  <si>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</si>
  <si>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</si>
  <si>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</si>
  <si>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</si>
  <si>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</si>
  <si>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</si>
  <si>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</si>
  <si>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</si>
  <si>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</si>
  <si>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</si>
  <si>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</si>
  <si>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</si>
  <si>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</si>
  <si>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</si>
  <si>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</si>
  <si>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</si>
  <si>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</si>
  <si>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</si>
  <si>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</si>
  <si>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</si>
  <si>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</si>
  <si>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</si>
  <si>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</si>
  <si>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</si>
  <si>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</si>
  <si>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</si>
  <si>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</si>
  <si>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</si>
  <si>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</si>
  <si>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</si>
  <si>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</si>
  <si>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</si>
  <si>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</si>
  <si>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</si>
  <si>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</si>
  <si>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</si>
  <si>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</si>
  <si>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</si>
  <si>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</si>
  <si>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</si>
  <si>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</si>
  <si>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</si>
  <si>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</si>
  <si>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</si>
  <si>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</si>
  <si>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</si>
  <si>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</si>
  <si>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</si>
  <si>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</si>
  <si>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</si>
  <si>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</si>
  <si>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</si>
  <si>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</si>
  <si>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</si>
  <si>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</si>
  <si>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</si>
  <si>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</si>
  <si>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</si>
  <si>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</si>
  <si>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</si>
  <si>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</si>
  <si>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</si>
  <si>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</si>
  <si>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</si>
  <si>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</si>
  <si>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</si>
  <si>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</si>
  <si>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</si>
  <si>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</si>
  <si>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</si>
  <si>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</si>
  <si>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</si>
  <si>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</si>
  <si>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</si>
  <si>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</si>
  <si>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</si>
  <si>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</si>
  <si>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</si>
  <si>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</si>
  <si>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</si>
  <si>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</si>
  <si>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</si>
  <si>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</si>
  <si>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</si>
  <si>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</si>
  <si>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</si>
  <si>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</si>
  <si>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</si>
  <si>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</si>
  <si>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</si>
  <si>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</si>
  <si>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</si>
  <si>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</si>
  <si>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</si>
  <si>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</si>
  <si>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</si>
  <si>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</si>
  <si>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</si>
  <si>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</si>
  <si>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</si>
  <si>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</si>
  <si>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</si>
  <si>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</si>
  <si>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</si>
  <si>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</si>
  <si>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</si>
  <si>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</si>
  <si>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</si>
  <si>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</si>
  <si>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</si>
  <si>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</si>
  <si>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</si>
  <si>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</si>
  <si>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</si>
  <si>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</si>
  <si>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</si>
  <si>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</si>
  <si>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</si>
  <si>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</si>
  <si>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</si>
  <si>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</si>
  <si>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</si>
  <si>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</si>
  <si>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</si>
  <si>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</si>
  <si>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</si>
  <si>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</si>
  <si>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</si>
  <si>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</si>
  <si>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</si>
  <si>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</si>
  <si>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</si>
  <si>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</si>
  <si>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</si>
  <si>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</si>
  <si>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</si>
  <si>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</si>
  <si>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</si>
  <si>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</si>
  <si>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</si>
  <si>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</si>
  <si>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</si>
  <si>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</si>
  <si>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</si>
  <si>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</si>
  <si>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</si>
  <si>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</si>
  <si>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</si>
  <si>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</si>
  <si>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</si>
  <si>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</si>
  <si>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</si>
  <si>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</si>
  <si>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</si>
  <si>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</si>
  <si>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</si>
  <si>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</si>
  <si>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</si>
  <si>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</si>
  <si>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</si>
  <si>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</si>
  <si>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</si>
  <si>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</si>
  <si>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</si>
  <si>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</si>
  <si>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</si>
  <si>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</si>
  <si>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</si>
  <si>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</si>
  <si>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</si>
  <si>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</si>
  <si>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</si>
  <si>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</si>
  <si>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</si>
  <si>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</si>
  <si>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</si>
  <si>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</si>
  <si>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</si>
  <si>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</si>
  <si>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</si>
  <si>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</si>
  <si>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</si>
  <si>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</si>
  <si>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</si>
  <si>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</si>
  <si>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</si>
  <si>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</si>
  <si>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</si>
  <si>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</si>
  <si>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</si>
  <si>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</si>
  <si>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</si>
  <si>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</si>
  <si>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</si>
  <si>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</si>
  <si>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</si>
  <si>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</si>
  <si>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</si>
  <si>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</si>
  <si>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</si>
  <si>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</si>
  <si>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</si>
  <si>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</si>
  <si>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</si>
  <si>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</si>
  <si>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</si>
  <si>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</si>
  <si>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</si>
  <si>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</si>
  <si>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</si>
  <si>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</si>
  <si>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</si>
  <si>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</si>
  <si>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</si>
  <si>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</si>
  <si>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</si>
  <si>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</si>
  <si>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</si>
  <si>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</si>
  <si>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</si>
  <si>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</si>
  <si>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</si>
  <si>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</si>
  <si>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</si>
  <si>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</si>
  <si>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</si>
  <si>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</si>
  <si>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</si>
  <si>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</si>
  <si>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</si>
  <si>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</si>
  <si>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</si>
  <si>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</si>
  <si>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</si>
  <si>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</si>
  <si>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</si>
  <si>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</si>
  <si>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</si>
  <si>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</si>
  <si>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</si>
  <si>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</si>
  <si>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</si>
  <si>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</si>
  <si>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</si>
  <si>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</si>
  <si>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</si>
  <si>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</si>
  <si>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</si>
  <si>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</si>
  <si>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</si>
  <si>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</si>
  <si>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</si>
  <si>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</si>
  <si>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</si>
  <si>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</si>
  <si>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</si>
  <si>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</si>
  <si>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</si>
  <si>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</si>
  <si>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</si>
  <si>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</si>
  <si>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</si>
  <si>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</si>
  <si>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</si>
  <si>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</si>
  <si>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</si>
  <si>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</si>
  <si>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</si>
  <si>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</si>
  <si>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</si>
  <si>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</si>
  <si>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</si>
  <si>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</si>
  <si>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</si>
  <si>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</si>
  <si>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</si>
  <si>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</si>
  <si>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</si>
  <si>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</si>
  <si>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</si>
  <si>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</si>
  <si>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</si>
  <si>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</si>
  <si>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</si>
  <si>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</si>
  <si>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</si>
  <si>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</si>
  <si>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</si>
  <si>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</si>
  <si>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</si>
  <si>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</si>
  <si>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</si>
  <si>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</si>
  <si>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</si>
  <si>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</si>
  <si>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</si>
  <si>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</si>
  <si>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</si>
  <si>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</si>
  <si>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</si>
  <si>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</si>
  <si>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</si>
  <si>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</si>
  <si>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</si>
  <si>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</si>
  <si>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</si>
  <si>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</si>
  <si>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</si>
  <si>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</si>
  <si>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</si>
  <si>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</si>
  <si>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</si>
  <si>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</si>
  <si>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</si>
  <si>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</si>
  <si>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</si>
  <si>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</si>
  <si>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</si>
  <si>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</si>
  <si>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</si>
  <si>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</si>
  <si>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</si>
  <si>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</si>
  <si>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</si>
  <si>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</si>
  <si>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</si>
  <si>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</si>
  <si>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</si>
  <si>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</si>
  <si>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</si>
  <si>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</si>
  <si>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</si>
  <si>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</si>
  <si>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</si>
  <si>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</si>
  <si>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</si>
  <si>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</si>
  <si>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</si>
  <si>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</si>
  <si>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</si>
  <si>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</si>
  <si>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</si>
  <si>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</si>
  <si>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</si>
  <si>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</si>
  <si>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</si>
  <si>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</si>
  <si>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</si>
  <si>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</si>
  <si>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</si>
  <si>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</si>
  <si>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</si>
  <si>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</si>
  <si>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</si>
  <si>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</si>
  <si>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</si>
  <si>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</si>
  <si>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</si>
  <si>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</si>
  <si>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</si>
  <si>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</si>
  <si>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</si>
  <si>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</si>
  <si>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</si>
  <si>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</si>
  <si>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</si>
  <si>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</si>
  <si>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</si>
  <si>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</si>
  <si>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</si>
  <si>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</si>
  <si>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</si>
  <si>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</si>
  <si>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</si>
  <si>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</si>
  <si>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</si>
  <si>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</si>
  <si>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</si>
  <si>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</si>
  <si>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</si>
  <si>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</si>
  <si>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</si>
  <si>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</si>
  <si>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</si>
  <si>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</si>
  <si>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</si>
  <si>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</si>
  <si>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</si>
  <si>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</si>
  <si>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</si>
  <si>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</si>
  <si>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</si>
  <si>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</si>
  <si>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</si>
  <si>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</si>
  <si>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</si>
  <si>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</si>
  <si>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</si>
  <si>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</si>
  <si>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</si>
  <si>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</si>
  <si>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</si>
  <si>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</si>
  <si>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</si>
  <si>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</si>
  <si>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</si>
  <si>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</si>
  <si>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</si>
  <si>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</si>
  <si>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</si>
  <si>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</si>
  <si>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</si>
  <si>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</si>
  <si>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</si>
  <si>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</si>
  <si>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</si>
  <si>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</si>
  <si>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</si>
  <si>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</si>
  <si>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</si>
  <si>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</si>
  <si>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</si>
  <si>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</si>
  <si>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</si>
  <si>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</si>
  <si>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</si>
  <si>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</si>
  <si>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</si>
  <si>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</si>
  <si>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</si>
  <si>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</si>
  <si>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</si>
  <si>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</si>
  <si>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</si>
  <si>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</si>
  <si>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</si>
  <si>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</si>
  <si>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</si>
  <si>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</si>
  <si>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</si>
  <si>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</si>
  <si>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</si>
  <si>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</si>
  <si>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</si>
  <si>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</si>
  <si>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</si>
  <si>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</si>
  <si>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</si>
  <si>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</si>
  <si>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</si>
  <si>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</si>
  <si>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</si>
  <si>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</si>
  <si>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</si>
  <si>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</si>
  <si>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</si>
  <si>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</si>
  <si>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</si>
  <si>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</si>
  <si>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</si>
  <si>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</si>
  <si>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</si>
  <si>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</si>
  <si>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</si>
  <si>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</si>
  <si>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</si>
  <si>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</si>
  <si>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</si>
  <si>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</si>
  <si>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</si>
  <si>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</si>
  <si>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</si>
  <si>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</si>
  <si>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</si>
  <si>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</si>
  <si>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</si>
  <si>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</si>
  <si>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</si>
  <si>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</si>
  <si>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</si>
  <si>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</si>
  <si>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</si>
  <si>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</si>
  <si>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</si>
  <si>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</si>
  <si>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</si>
  <si>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</si>
  <si>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</si>
  <si>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</si>
  <si>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</si>
  <si>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</si>
  <si>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</si>
  <si>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</si>
  <si>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</si>
  <si>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</si>
  <si>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</si>
  <si>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</si>
  <si>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</si>
  <si>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</si>
  <si>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</si>
  <si>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</si>
  <si>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</si>
  <si>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</si>
  <si>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</si>
  <si>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</si>
  <si>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</si>
  <si>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</si>
  <si>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</si>
  <si>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</si>
  <si>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</si>
  <si>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</si>
  <si>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</si>
  <si>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</si>
  <si>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</si>
  <si>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</si>
  <si>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</si>
  <si>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</si>
  <si>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</si>
  <si>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</si>
  <si>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</si>
  <si>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</si>
  <si>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</si>
  <si>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</si>
  <si>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</si>
  <si>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</si>
  <si>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</si>
  <si>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</si>
  <si>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</si>
  <si>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</si>
  <si>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</si>
  <si>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</si>
  <si>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</si>
  <si>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</si>
  <si>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</si>
  <si>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</si>
  <si>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</si>
  <si>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</si>
  <si>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</si>
  <si>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</si>
  <si>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</si>
  <si>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</si>
  <si>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</si>
  <si>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</si>
  <si>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</si>
  <si>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</si>
  <si>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</si>
  <si>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</si>
  <si>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</si>
  <si>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</si>
  <si>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</si>
  <si>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</si>
  <si>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</si>
  <si>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</si>
  <si>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</si>
  <si>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</si>
  <si>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</si>
  <si>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</si>
  <si>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</si>
  <si>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</si>
  <si>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</si>
  <si>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</si>
  <si>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</si>
  <si>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</si>
  <si>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</si>
  <si>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</si>
  <si>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</si>
  <si>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</si>
  <si>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</si>
  <si>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</si>
  <si>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</si>
  <si>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</si>
  <si>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</si>
  <si>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</si>
  <si>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</si>
  <si>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</si>
  <si>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</si>
  <si>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</si>
  <si>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</si>
  <si>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</si>
  <si>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</si>
  <si>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</si>
  <si>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</si>
  <si>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</si>
  <si>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</si>
  <si>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</si>
  <si>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</si>
  <si>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</si>
  <si>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</si>
  <si>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</si>
  <si>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</si>
  <si>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</si>
  <si>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</si>
  <si>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</si>
  <si>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</si>
  <si>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</si>
  <si>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</si>
  <si>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</si>
  <si>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</si>
  <si>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</si>
  <si>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</si>
  <si>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</si>
  <si>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</si>
  <si>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</si>
  <si>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</si>
  <si>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</si>
  <si>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</si>
  <si>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</si>
  <si>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</si>
  <si>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</si>
  <si>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</si>
  <si>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</si>
  <si>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</si>
  <si>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</si>
  <si>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</si>
  <si>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</si>
  <si>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</si>
  <si>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</si>
  <si>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</si>
  <si>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</si>
  <si>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</si>
  <si>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</si>
  <si>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</si>
  <si>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</si>
  <si>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</si>
  <si>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</si>
  <si>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</si>
  <si>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</si>
  <si>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</si>
  <si>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</si>
  <si>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</si>
  <si>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</si>
  <si>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</si>
  <si>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</si>
  <si>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</si>
  <si>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</si>
  <si>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</si>
  <si>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</si>
  <si>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</si>
  <si>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</si>
  <si>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</si>
  <si>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</si>
  <si>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</si>
  <si>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</si>
  <si>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</si>
  <si>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</si>
  <si>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</si>
  <si>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</si>
  <si>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</si>
  <si>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</si>
  <si>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</si>
  <si>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</si>
  <si>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</si>
  <si>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</si>
  <si>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</si>
  <si>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</si>
  <si>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</si>
  <si>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</si>
  <si>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</si>
  <si>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</si>
  <si>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</si>
  <si>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</si>
  <si>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</si>
  <si>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</si>
  <si>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</si>
  <si>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</si>
  <si>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</si>
  <si>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</si>
  <si>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</si>
  <si>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</si>
  <si>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</si>
  <si>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</si>
  <si>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</si>
  <si>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</si>
  <si>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</si>
  <si>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</si>
  <si>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</si>
  <si>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</si>
  <si>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</si>
  <si>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</si>
  <si>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</si>
  <si>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</si>
  <si>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</si>
  <si>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</si>
  <si>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</si>
  <si>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</si>
  <si>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</si>
  <si>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</si>
  <si>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</si>
  <si>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</si>
  <si>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</si>
  <si>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</si>
  <si>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</si>
  <si>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</si>
  <si>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</si>
  <si>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</si>
  <si>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</si>
  <si>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</si>
  <si>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</si>
  <si>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</si>
  <si>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</si>
  <si>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</si>
  <si>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</si>
  <si>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</si>
  <si>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</si>
  <si>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</si>
  <si>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</si>
  <si>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</si>
  <si>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</si>
  <si>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</si>
  <si>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</si>
  <si>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</si>
  <si>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</si>
  <si>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</si>
  <si>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</si>
  <si>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</si>
  <si>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</si>
  <si>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</si>
  <si>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</si>
  <si>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</si>
  <si>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</si>
  <si>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</si>
  <si>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</si>
  <si>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</si>
  <si>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</si>
  <si>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</si>
  <si>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</si>
  <si>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</si>
  <si>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</si>
  <si>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</si>
  <si>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</si>
  <si>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</si>
  <si>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</si>
  <si>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</si>
  <si>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</si>
  <si>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</si>
  <si>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</si>
  <si>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</si>
  <si>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</si>
  <si>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</si>
  <si>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</si>
  <si>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</si>
  <si>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</si>
  <si>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</si>
  <si>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</si>
  <si>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</si>
  <si>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</si>
  <si>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</si>
  <si>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</si>
  <si>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</si>
  <si>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</si>
  <si>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</si>
  <si>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</si>
  <si>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</si>
  <si>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</si>
  <si>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</si>
  <si>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</si>
  <si>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</si>
  <si>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</si>
  <si>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</si>
  <si>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</si>
  <si>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</si>
  <si>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</si>
  <si>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</si>
  <si>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</si>
  <si>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</si>
  <si>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</si>
  <si>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</si>
  <si>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</si>
  <si>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</si>
  <si>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</si>
  <si>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</si>
  <si>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</si>
  <si>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</si>
  <si>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</si>
  <si>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</si>
  <si>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</si>
  <si>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</si>
  <si>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</si>
  <si>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</si>
  <si>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</si>
  <si>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</si>
  <si>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</si>
  <si>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</si>
  <si>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</si>
  <si>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</si>
  <si>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</si>
  <si>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</si>
  <si>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</si>
  <si>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</si>
  <si>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</si>
  <si>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</si>
  <si>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</si>
  <si>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</si>
  <si>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</si>
  <si>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</si>
  <si>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</si>
  <si>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</si>
  <si>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</si>
  <si>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</si>
  <si>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</si>
  <si>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</si>
  <si>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</si>
  <si>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</si>
  <si>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</si>
  <si>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</si>
  <si>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</si>
  <si>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</si>
  <si>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</si>
  <si>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</si>
  <si>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</si>
  <si>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</si>
  <si>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</si>
  <si>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</si>
  <si>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</si>
  <si>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</si>
  <si>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</si>
  <si>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</si>
  <si>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</si>
  <si>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</si>
  <si>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</si>
  <si>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</si>
  <si>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</si>
  <si>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</si>
  <si>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</si>
  <si>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</si>
  <si>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</si>
  <si>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</si>
  <si>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</si>
  <si>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</si>
  <si>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</si>
  <si>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</si>
  <si>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</si>
  <si>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</si>
  <si>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</si>
  <si>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</si>
  <si>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</si>
  <si>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</si>
  <si>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</si>
  <si>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</si>
  <si>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</si>
  <si>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</si>
  <si>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</si>
  <si>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</si>
  <si>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</si>
  <si>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</si>
  <si>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</si>
  <si>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</si>
  <si>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</si>
  <si>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</si>
  <si>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</si>
  <si>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</si>
  <si>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</si>
  <si>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</si>
  <si>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</si>
  <si>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</si>
  <si>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</si>
  <si>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</si>
  <si>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</si>
  <si>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</si>
  <si>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</si>
  <si>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</si>
  <si>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</si>
  <si>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</si>
  <si>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</si>
  <si>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</si>
  <si>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</si>
  <si>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</si>
  <si>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</si>
  <si>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</si>
  <si>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</si>
  <si>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</si>
  <si>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</si>
  <si>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</si>
  <si>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</si>
  <si>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</si>
  <si>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</si>
  <si>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</si>
  <si>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</si>
  <si>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</si>
  <si>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</si>
  <si>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</si>
  <si>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</si>
  <si>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</si>
  <si>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</si>
  <si>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</si>
  <si>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</si>
  <si>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</si>
  <si>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</si>
  <si>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</si>
  <si>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</si>
  <si>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</si>
  <si>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</si>
  <si>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</si>
  <si>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</si>
  <si>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</si>
  <si>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</si>
  <si>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</si>
  <si>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</si>
  <si>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</si>
  <si>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</si>
  <si>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</si>
  <si>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</si>
  <si>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</si>
  <si>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</si>
  <si>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</si>
  <si>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</si>
  <si>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</si>
  <si>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</si>
  <si>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</si>
  <si>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</si>
  <si>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</si>
  <si>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</si>
  <si>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</si>
  <si>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</si>
  <si>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</si>
  <si>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</si>
  <si>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</si>
  <si>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</si>
  <si>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</si>
  <si>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</si>
  <si>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</si>
  <si>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</si>
  <si>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</si>
  <si>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</si>
  <si>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</si>
  <si>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</si>
  <si>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</si>
  <si>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</si>
  <si>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</si>
  <si>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</si>
  <si>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</si>
  <si>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</si>
  <si>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</si>
  <si>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</si>
  <si>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</si>
  <si>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</si>
  <si>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</si>
  <si>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</si>
  <si>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</si>
  <si>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</si>
  <si>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</si>
  <si>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</si>
  <si>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</si>
  <si>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</si>
  <si>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</si>
  <si>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</si>
  <si>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</si>
  <si>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</si>
  <si>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</si>
  <si>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</si>
  <si>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</si>
  <si>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</si>
  <si>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</si>
  <si>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</si>
  <si>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</si>
  <si>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</si>
  <si>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</si>
  <si>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</si>
  <si>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</si>
  <si>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</si>
  <si>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</si>
  <si>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</si>
  <si>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</si>
  <si>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</si>
  <si>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</si>
  <si>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</si>
  <si>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</si>
  <si>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</si>
  <si>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</si>
  <si>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</si>
  <si>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</si>
  <si>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</si>
  <si>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</si>
  <si>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</si>
  <si>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</si>
  <si>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</si>
  <si>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</si>
  <si>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</si>
  <si>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</si>
  <si>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</si>
  <si>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</si>
  <si>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</si>
  <si>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</si>
  <si>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</si>
  <si>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</si>
  <si>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</si>
  <si>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</si>
  <si>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</si>
  <si>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</si>
  <si>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</si>
  <si>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</si>
  <si>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</si>
  <si>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</si>
  <si>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</si>
  <si>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</si>
  <si>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</si>
  <si>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</si>
  <si>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</si>
  <si>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</si>
  <si>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</si>
  <si>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</si>
  <si>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</si>
  <si>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</si>
  <si>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</si>
  <si>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</si>
  <si>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</si>
  <si>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</si>
  <si>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</si>
  <si>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</si>
  <si>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</si>
  <si>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</si>
  <si>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</si>
  <si>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</si>
  <si>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</si>
  <si>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</si>
  <si>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</si>
  <si>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</si>
  <si>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</si>
  <si>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</si>
  <si>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</si>
  <si>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</si>
  <si>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</si>
  <si>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</si>
  <si>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</si>
  <si>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</si>
  <si>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</si>
  <si>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</si>
  <si>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</si>
  <si>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</si>
  <si>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</si>
  <si>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</si>
  <si>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</si>
  <si>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</si>
  <si>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</si>
  <si>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</si>
  <si>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</si>
  <si>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</si>
  <si>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</si>
  <si>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</si>
  <si>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</si>
  <si>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</si>
  <si>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</si>
  <si>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</si>
  <si>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</si>
  <si>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</si>
  <si>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</si>
  <si>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</si>
  <si>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</si>
  <si>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</si>
  <si>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</si>
  <si>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</si>
  <si>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</si>
  <si>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</si>
  <si>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</si>
  <si>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</si>
  <si>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</si>
  <si>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</si>
  <si>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</si>
  <si>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</si>
  <si>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</si>
  <si>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</si>
  <si>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</si>
  <si>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</si>
  <si>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</si>
  <si>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</si>
  <si>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</si>
  <si>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</si>
  <si>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</si>
  <si>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</si>
  <si>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</si>
  <si>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</si>
  <si>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</si>
  <si>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</si>
  <si>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</si>
  <si>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</si>
  <si>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</si>
  <si>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</si>
  <si>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</si>
  <si>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</si>
  <si>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</si>
  <si>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</si>
  <si>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</si>
  <si>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</si>
  <si>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</si>
  <si>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</si>
  <si>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</si>
  <si>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</si>
  <si>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</si>
  <si>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</si>
  <si>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</si>
  <si>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</si>
  <si>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</si>
  <si>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</si>
  <si>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</si>
  <si>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</si>
  <si>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</si>
  <si>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</si>
  <si>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</si>
  <si>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</si>
  <si>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</si>
  <si>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</si>
  <si>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</si>
  <si>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</si>
  <si>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</si>
  <si>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</si>
  <si>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</si>
  <si>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</si>
  <si>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</si>
  <si>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</si>
  <si>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</si>
  <si>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</si>
  <si>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</si>
  <si>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</si>
  <si>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</si>
  <si>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</si>
  <si>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</si>
  <si>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</si>
  <si>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</si>
  <si>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</si>
  <si>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</si>
  <si>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</si>
  <si>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</si>
  <si>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</si>
  <si>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</si>
  <si>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</si>
  <si>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</si>
  <si>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</si>
  <si>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</si>
  <si>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</si>
  <si>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</si>
  <si>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</si>
  <si>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</si>
  <si>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</si>
  <si>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</si>
  <si>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</si>
  <si>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</si>
  <si>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</si>
  <si>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</si>
  <si>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</si>
  <si>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</si>
  <si>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</si>
  <si>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</si>
  <si>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</si>
  <si>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</si>
  <si>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</si>
  <si>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</si>
  <si>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</si>
  <si>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</si>
  <si>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</si>
  <si>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</si>
  <si>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</si>
  <si>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</si>
  <si>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</si>
  <si>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</si>
  <si>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</si>
  <si>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</si>
  <si>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</si>
  <si>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</si>
  <si>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</si>
  <si>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</si>
  <si>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</si>
  <si>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</si>
  <si>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</si>
  <si>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</si>
  <si>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</si>
  <si>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</si>
  <si>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</si>
  <si>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</si>
  <si>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</si>
  <si>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</si>
  <si>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</si>
  <si>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</si>
  <si>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</si>
  <si>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</si>
  <si>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</si>
  <si>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</si>
  <si>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</si>
  <si>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</si>
  <si>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</si>
  <si>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</si>
  <si>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</si>
  <si>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</si>
  <si>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</si>
  <si>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</si>
  <si>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</si>
  <si>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</si>
  <si>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</si>
  <si>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</si>
  <si>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</si>
  <si>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</si>
  <si>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</si>
  <si>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</si>
  <si>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</si>
  <si>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</si>
  <si>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</si>
  <si>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</si>
  <si>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</si>
  <si>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</si>
  <si>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</si>
  <si>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</si>
  <si>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</si>
  <si>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</si>
  <si>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</si>
  <si>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</si>
  <si>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</si>
  <si>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</si>
  <si>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</si>
  <si>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</si>
  <si>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</si>
  <si>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</si>
  <si>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</si>
  <si>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</si>
  <si>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</si>
  <si>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</si>
  <si>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</si>
  <si>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</si>
  <si>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</si>
  <si>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</si>
  <si>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</si>
  <si>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</si>
  <si>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</si>
  <si>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</si>
  <si>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</si>
  <si>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</si>
  <si>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</si>
  <si>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</si>
  <si>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</si>
  <si>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</si>
  <si>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</si>
  <si>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</si>
  <si>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</si>
  <si>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</si>
  <si>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</si>
  <si>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</si>
  <si>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</si>
  <si>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</si>
  <si>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</si>
  <si>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</si>
  <si>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</si>
  <si>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</si>
  <si>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</si>
  <si>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</si>
  <si>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</si>
  <si>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</si>
  <si>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</si>
  <si>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</si>
  <si>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</si>
  <si>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</si>
  <si>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</si>
  <si>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</si>
  <si>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</si>
  <si>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</si>
  <si>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</si>
  <si>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</si>
  <si>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</si>
  <si>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</si>
  <si>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</si>
  <si>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</si>
  <si>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</si>
  <si>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</si>
  <si>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</si>
  <si>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</si>
  <si>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</si>
  <si>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</si>
  <si>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</si>
  <si>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</si>
  <si>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</si>
  <si>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</si>
  <si>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</si>
  <si>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</si>
  <si>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</si>
  <si>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</si>
  <si>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</si>
  <si>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</si>
  <si>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</si>
  <si>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</si>
  <si>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</si>
  <si>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</si>
  <si>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</si>
  <si>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</si>
  <si>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</si>
  <si>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</si>
  <si>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</si>
  <si>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</si>
  <si>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</si>
  <si>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</si>
  <si>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</si>
  <si>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</si>
  <si>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</si>
  <si>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</si>
  <si>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</si>
  <si>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</si>
  <si>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</si>
  <si>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</si>
  <si>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</si>
  <si>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</si>
  <si>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</si>
  <si>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</si>
  <si>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</si>
  <si>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</si>
  <si>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</si>
  <si>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</si>
  <si>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</si>
  <si>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</si>
  <si>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</si>
  <si>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</si>
  <si>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</si>
  <si>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</si>
  <si>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</si>
  <si>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</si>
  <si>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</si>
  <si>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</si>
  <si>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</si>
  <si>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</si>
  <si>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</si>
  <si>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</si>
  <si>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</si>
  <si>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</si>
  <si>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</si>
  <si>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</si>
  <si>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</si>
  <si>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</si>
  <si>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</si>
  <si>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</si>
  <si>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</si>
  <si>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</si>
  <si>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</si>
  <si>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</si>
  <si>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</si>
  <si>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</si>
  <si>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</si>
  <si>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</si>
  <si>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</si>
  <si>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</si>
  <si>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</si>
  <si>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</si>
  <si>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</si>
  <si>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</si>
  <si>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</si>
  <si>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</si>
  <si>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</si>
  <si>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</si>
  <si>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</si>
  <si>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</si>
  <si>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</si>
  <si>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</si>
  <si>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</si>
  <si>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</si>
  <si>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</si>
  <si>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</si>
  <si>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</si>
  <si>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</si>
  <si>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</si>
  <si>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</si>
  <si>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</si>
  <si>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</si>
  <si>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</si>
  <si>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</si>
  <si>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</si>
  <si>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</si>
  <si>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</si>
  <si>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</si>
  <si>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</si>
  <si>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</si>
  <si>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</si>
  <si>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</si>
  <si>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</si>
  <si>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</si>
  <si>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</si>
  <si>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</si>
  <si>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</si>
  <si>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</si>
  <si>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</si>
  <si>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</si>
  <si>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</si>
  <si>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</si>
  <si>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</si>
  <si>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</si>
  <si>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</si>
  <si>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</si>
  <si>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</si>
  <si>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</si>
  <si>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</si>
  <si>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</si>
  <si>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</si>
  <si>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</si>
  <si>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</si>
  <si>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</si>
  <si>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</si>
  <si>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</si>
  <si>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</si>
  <si>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</si>
  <si>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</si>
  <si>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</si>
  <si>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</si>
  <si>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</si>
  <si>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</si>
  <si>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</si>
  <si>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</si>
  <si>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</si>
  <si>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</si>
  <si>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</si>
  <si>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</si>
  <si>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</si>
  <si>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</si>
  <si>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</si>
  <si>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</si>
  <si>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</si>
  <si>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</si>
  <si>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</si>
  <si>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</si>
  <si>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</si>
  <si>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</si>
  <si>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</si>
  <si>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</si>
  <si>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</si>
  <si>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</si>
  <si>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</si>
  <si>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</si>
  <si>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</si>
  <si>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</si>
  <si>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</si>
  <si>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</si>
  <si>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</si>
  <si>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</si>
  <si>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</si>
  <si>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</si>
  <si>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</si>
  <si>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</si>
  <si>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</si>
  <si>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</si>
  <si>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</si>
  <si>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</si>
  <si>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</si>
  <si>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</si>
  <si>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</si>
  <si>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</si>
  <si>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</si>
  <si>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</si>
  <si>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</si>
  <si>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</si>
  <si>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</si>
  <si>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</si>
  <si>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</si>
  <si>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</si>
  <si>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</si>
  <si>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</si>
  <si>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</si>
  <si>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</si>
  <si>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</si>
  <si>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</si>
  <si>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</si>
  <si>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</si>
  <si>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</si>
  <si>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</si>
  <si>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</si>
  <si>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</si>
  <si>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</si>
  <si>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</si>
  <si>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</si>
  <si>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</si>
  <si>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</si>
  <si>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</si>
  <si>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</si>
  <si>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</si>
  <si>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</si>
  <si>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</si>
  <si>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</si>
  <si>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</si>
  <si>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</si>
  <si>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</si>
  <si>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</si>
  <si>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</si>
  <si>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</si>
  <si>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</si>
  <si>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</si>
  <si>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</si>
  <si>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</si>
  <si>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</si>
  <si>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</si>
  <si>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</si>
  <si>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</si>
  <si>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</si>
  <si>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</si>
  <si>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</si>
  <si>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</si>
  <si>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</si>
  <si>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</si>
  <si>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</si>
  <si>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</si>
  <si>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</si>
  <si>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</si>
  <si>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</si>
  <si>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</si>
  <si>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</si>
  <si>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</si>
  <si>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</si>
  <si>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</si>
  <si>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</si>
  <si>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</si>
  <si>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</si>
  <si>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</si>
  <si>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</si>
  <si>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</si>
  <si>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</si>
  <si>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</si>
  <si>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</si>
  <si>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</si>
  <si>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</si>
  <si>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</si>
  <si>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</si>
  <si>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</si>
  <si>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</si>
  <si>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</si>
  <si>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</si>
  <si>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</si>
  <si>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</si>
  <si>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</si>
  <si>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</si>
  <si>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</si>
  <si>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</si>
  <si>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</si>
  <si>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</si>
  <si>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</si>
  <si>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</si>
  <si>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</si>
  <si>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</si>
  <si>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</si>
  <si>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</si>
  <si>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</si>
  <si>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</si>
  <si>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</si>
  <si>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</si>
  <si>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</si>
  <si>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</si>
  <si>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</si>
  <si>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</si>
  <si>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</si>
  <si>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</si>
  <si>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</si>
  <si>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</si>
  <si>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</si>
  <si>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</si>
  <si>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</si>
  <si>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</si>
  <si>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</si>
  <si>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</si>
  <si>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</si>
  <si>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</si>
  <si>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</si>
  <si>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</si>
  <si>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</si>
  <si>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</si>
  <si>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</si>
  <si>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</si>
  <si>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</si>
  <si>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</si>
  <si>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</si>
  <si>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</si>
  <si>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</si>
  <si>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</si>
  <si>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</si>
  <si>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</si>
  <si>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</si>
  <si>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</si>
  <si>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</si>
  <si>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</si>
  <si>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</si>
  <si>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</si>
  <si>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</si>
  <si>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</si>
  <si>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</si>
  <si>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</si>
  <si>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</si>
  <si>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</si>
  <si>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</si>
  <si>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</si>
  <si>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</si>
  <si>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</si>
  <si>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</si>
  <si>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</si>
  <si>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</si>
  <si>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</si>
  <si>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</si>
  <si>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</si>
  <si>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</si>
  <si>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</si>
  <si>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</si>
  <si>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</si>
  <si>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</si>
  <si>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</si>
  <si>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</si>
  <si>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</si>
  <si>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</si>
  <si>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</si>
  <si>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</si>
  <si>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</si>
  <si>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</si>
  <si>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</si>
  <si>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</si>
  <si>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</si>
  <si>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</si>
  <si>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</si>
  <si>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</si>
  <si>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</si>
  <si>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</si>
  <si>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</si>
  <si>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</si>
  <si>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</si>
  <si>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</si>
  <si>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</si>
  <si>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</si>
  <si>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</si>
  <si>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</si>
  <si>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</si>
  <si>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</si>
  <si>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</si>
  <si>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</si>
  <si>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</si>
  <si>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</si>
  <si>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</si>
  <si>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</si>
  <si>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</si>
  <si>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</si>
  <si>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</si>
  <si>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</si>
  <si>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</si>
  <si>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</si>
  <si>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</si>
  <si>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</si>
  <si>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</si>
  <si>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</si>
  <si>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</si>
  <si>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</si>
  <si>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</si>
  <si>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</si>
  <si>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</si>
  <si>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</si>
  <si>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</si>
  <si>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</si>
  <si>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</si>
  <si>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</si>
  <si>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</si>
  <si>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</si>
  <si>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</si>
  <si>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</si>
  <si>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</si>
  <si>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</si>
  <si>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</si>
  <si>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</si>
  <si>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</si>
  <si>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</si>
  <si>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</si>
  <si>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</si>
  <si>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</si>
  <si>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</si>
  <si>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</si>
  <si>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</si>
  <si>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</si>
  <si>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</si>
  <si>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</si>
  <si>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</si>
  <si>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</si>
  <si>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</si>
  <si>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</si>
  <si>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</si>
  <si>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</si>
  <si>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</si>
  <si>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</si>
  <si>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</si>
  <si>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</si>
  <si>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</si>
  <si>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</si>
  <si>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</si>
  <si>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</si>
  <si>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</si>
  <si>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</si>
  <si>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</si>
  <si>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</si>
  <si>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</si>
  <si>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</si>
  <si>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</si>
  <si>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</si>
  <si>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</si>
  <si>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</si>
  <si>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</si>
  <si>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</si>
  <si>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</si>
  <si>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</si>
  <si>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</si>
  <si>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</si>
  <si>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</si>
  <si>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</si>
  <si>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</si>
  <si>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</si>
  <si>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</si>
  <si>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</si>
  <si>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</si>
  <si>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</si>
  <si>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</si>
  <si>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</si>
  <si>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</si>
  <si>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</si>
  <si>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</si>
  <si>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</si>
  <si>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</si>
  <si>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</si>
  <si>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</si>
  <si>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</si>
  <si>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</si>
  <si>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</si>
  <si>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</si>
  <si>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</si>
  <si>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</si>
  <si>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</si>
  <si>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</si>
  <si>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</si>
  <si>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</si>
  <si>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</si>
  <si>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</si>
  <si>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</si>
  <si>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</si>
  <si>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</si>
  <si>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</si>
  <si>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</si>
  <si>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</si>
  <si>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</si>
  <si>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</si>
  <si>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</si>
  <si>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</si>
  <si>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</si>
  <si>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</si>
  <si>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</si>
  <si>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</si>
  <si>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</si>
  <si>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</si>
  <si>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</si>
  <si>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</si>
  <si>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</si>
  <si>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</si>
  <si>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</si>
  <si>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</si>
  <si>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</si>
  <si>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</si>
  <si>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</si>
  <si>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</si>
  <si>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</si>
  <si>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</si>
  <si>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</si>
  <si>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</si>
  <si>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</si>
  <si>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</si>
  <si>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</si>
  <si>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</si>
  <si>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</si>
  <si>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</si>
  <si>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</si>
  <si>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</si>
  <si>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</si>
  <si>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</si>
  <si>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</si>
  <si>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</si>
  <si>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</si>
  <si>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</si>
  <si>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</si>
  <si>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</si>
  <si>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</si>
  <si>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</si>
  <si>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</si>
  <si>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</si>
  <si>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</si>
  <si>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</si>
  <si>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</si>
  <si>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</si>
  <si>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</si>
  <si>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</si>
  <si>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</si>
  <si>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</si>
  <si>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</si>
  <si>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</si>
  <si>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</si>
  <si>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</si>
  <si>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</si>
  <si>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</si>
  <si>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</si>
  <si>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</si>
  <si>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</si>
  <si>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</si>
  <si>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</si>
  <si>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</si>
  <si>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</si>
  <si>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</si>
  <si>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</si>
  <si>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</si>
  <si>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</si>
  <si>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</si>
  <si>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</si>
  <si>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</si>
  <si>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</si>
  <si>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</si>
  <si>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</si>
  <si>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</si>
  <si>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</si>
  <si>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</si>
  <si>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</si>
  <si>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</si>
  <si>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</si>
  <si>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</si>
  <si>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</si>
  <si>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</si>
  <si>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</si>
  <si>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</si>
  <si>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</si>
  <si>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</si>
  <si>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</si>
  <si>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</si>
  <si>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</si>
  <si>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</si>
  <si>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</si>
  <si>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</si>
  <si>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</si>
  <si>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</si>
  <si>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</si>
  <si>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</si>
  <si>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</si>
  <si>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</si>
  <si>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</si>
  <si>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</si>
  <si>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</si>
  <si>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</si>
  <si>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</si>
  <si>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</si>
  <si>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</si>
  <si>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</si>
  <si>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</si>
  <si>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</si>
  <si>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</si>
  <si>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</si>
  <si>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</si>
  <si>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</si>
  <si>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</si>
  <si>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</si>
  <si>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</si>
  <si>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</si>
  <si>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</si>
  <si>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</si>
  <si>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</si>
  <si>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</si>
  <si>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</si>
  <si>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</si>
  <si>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</si>
  <si>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</si>
  <si>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</si>
  <si>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</si>
  <si>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</si>
  <si>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</si>
  <si>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</si>
  <si>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</si>
  <si>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</si>
  <si>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</si>
  <si>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</si>
  <si>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</si>
  <si>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</si>
  <si>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</si>
  <si>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</si>
  <si>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</si>
  <si>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</si>
  <si>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</si>
  <si>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</si>
  <si>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</si>
  <si>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</si>
  <si>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</si>
  <si>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</si>
  <si>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</si>
  <si>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</si>
  <si>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</si>
  <si>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</si>
  <si>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</si>
  <si>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</si>
  <si>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</si>
  <si>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</si>
  <si>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</si>
  <si>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</si>
  <si>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</si>
  <si>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</si>
  <si>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</si>
  <si>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</si>
  <si>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</si>
  <si>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</si>
  <si>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</si>
  <si>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</si>
  <si>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</si>
  <si>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</si>
  <si>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</si>
  <si>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</si>
  <si>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</si>
  <si>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</si>
  <si>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</si>
  <si>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</si>
  <si>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</si>
  <si>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</si>
  <si>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</si>
  <si>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</si>
  <si>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</si>
  <si>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</si>
  <si>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</si>
  <si>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</si>
  <si>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</si>
  <si>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</si>
  <si>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</si>
  <si>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</si>
  <si>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</si>
  <si>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</si>
  <si>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</si>
  <si>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</si>
  <si>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</si>
  <si>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</si>
  <si>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</si>
  <si>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</si>
  <si>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</si>
  <si>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</si>
  <si>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</si>
  <si>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</si>
  <si>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</si>
  <si>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</si>
  <si>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</si>
  <si>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</si>
  <si>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</si>
  <si>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</si>
  <si>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</si>
  <si>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</si>
  <si>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</si>
  <si>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</si>
  <si>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</si>
  <si>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</si>
  <si>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</si>
  <si>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</si>
  <si>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</si>
  <si>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</si>
  <si>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</si>
  <si>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</si>
  <si>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</si>
  <si>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</si>
  <si>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</si>
  <si>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</si>
  <si>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</si>
  <si>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</si>
  <si>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</si>
  <si>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</si>
  <si>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</si>
  <si>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</si>
  <si>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</si>
  <si>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</si>
  <si>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</si>
  <si>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</si>
  <si>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</si>
  <si>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</si>
  <si>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</si>
  <si>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</si>
  <si>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</si>
  <si>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</si>
  <si>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</si>
  <si>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</si>
  <si>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</si>
  <si>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</si>
  <si>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</si>
  <si>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</si>
  <si>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</si>
  <si>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</si>
  <si>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</si>
  <si>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</si>
  <si>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</si>
  <si>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</si>
  <si>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</si>
  <si>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</si>
  <si>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</si>
  <si>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</si>
  <si>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</si>
  <si>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</si>
  <si>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</si>
  <si>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</si>
  <si>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</si>
  <si>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</si>
  <si>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</si>
  <si>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</si>
  <si>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</si>
  <si>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</si>
  <si>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</si>
  <si>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</si>
  <si>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</si>
  <si>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</si>
  <si>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</si>
  <si>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</si>
  <si>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</si>
  <si>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</si>
  <si>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</si>
  <si>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</si>
  <si>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</si>
  <si>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</si>
  <si>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</si>
  <si>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</si>
  <si>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</si>
  <si>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</si>
  <si>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</si>
  <si>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</si>
  <si>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</si>
  <si>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</si>
  <si>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</si>
  <si>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</si>
  <si>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</si>
  <si>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</si>
  <si>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</si>
  <si>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</si>
  <si>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</si>
  <si>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</si>
  <si>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</si>
  <si>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</si>
  <si>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</si>
  <si>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</si>
  <si>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</si>
  <si>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</si>
  <si>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</si>
  <si>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</si>
  <si>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</si>
  <si>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</si>
  <si>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</si>
  <si>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</si>
  <si>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</si>
  <si>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</si>
  <si>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</si>
  <si>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</si>
  <si>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</si>
  <si>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</si>
  <si>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</si>
  <si>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</si>
  <si>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</si>
  <si>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</si>
  <si>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</si>
  <si>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</si>
  <si>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</si>
  <si>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</si>
  <si>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</si>
  <si>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</si>
  <si>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</si>
  <si>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</si>
  <si>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</si>
  <si>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</si>
  <si>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</si>
  <si>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</si>
  <si>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</si>
  <si>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</si>
  <si>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</si>
  <si>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</si>
  <si>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</si>
  <si>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</si>
  <si>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</si>
  <si>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</si>
  <si>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</si>
  <si>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</si>
  <si>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</si>
  <si>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</si>
  <si>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</si>
  <si>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</si>
  <si>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</si>
  <si>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</si>
  <si>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</si>
  <si>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</si>
  <si>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</si>
  <si>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</si>
  <si>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</si>
  <si>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</si>
  <si>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</si>
  <si>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</si>
  <si>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</si>
  <si>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</si>
  <si>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</si>
  <si>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</si>
  <si>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</si>
  <si>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</si>
  <si>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</si>
  <si>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</si>
  <si>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</si>
  <si>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</si>
  <si>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</si>
  <si>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</si>
  <si>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</si>
  <si>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</si>
  <si>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</si>
  <si>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</si>
  <si>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</si>
  <si>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</si>
  <si>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</si>
  <si>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</si>
  <si>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</si>
  <si>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</si>
  <si>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</si>
  <si>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</si>
  <si>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</si>
  <si>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</si>
  <si>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</si>
  <si>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</si>
  <si>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</si>
  <si>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</si>
  <si>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</si>
  <si>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</si>
  <si>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</si>
  <si>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</si>
  <si>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</si>
  <si>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</si>
  <si>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</si>
  <si>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</si>
  <si>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</si>
  <si>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</si>
  <si>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</si>
  <si>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</si>
  <si>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</si>
  <si>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</si>
  <si>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</si>
  <si>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</si>
  <si>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</si>
  <si>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</si>
  <si>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</si>
  <si>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</si>
  <si>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</si>
  <si>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</si>
  <si>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</si>
  <si>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</si>
  <si>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</si>
  <si>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</si>
  <si>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</si>
  <si>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</si>
  <si>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</si>
  <si>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</si>
  <si>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</si>
  <si>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</si>
  <si>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</si>
  <si>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</si>
  <si>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</si>
  <si>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</si>
  <si>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</si>
  <si>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</si>
  <si>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</si>
  <si>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</si>
  <si>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</si>
  <si>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</si>
  <si>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</si>
  <si>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</si>
  <si>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</si>
  <si>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</si>
  <si>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</si>
  <si>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</si>
  <si>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</si>
  <si>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</si>
  <si>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</si>
  <si>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</si>
  <si>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</si>
  <si>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</si>
  <si>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</si>
  <si>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</si>
  <si>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</si>
  <si>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</si>
  <si>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</si>
  <si>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</si>
  <si>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</si>
  <si>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</si>
  <si>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</si>
  <si>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</si>
  <si>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</si>
  <si>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</si>
  <si>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</si>
  <si>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</si>
  <si>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</si>
  <si>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</si>
  <si>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</si>
  <si>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</si>
  <si>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</si>
  <si>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</si>
  <si>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</si>
  <si>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</si>
  <si>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</si>
  <si>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</si>
  <si>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</si>
  <si>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</si>
  <si>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</si>
  <si>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</si>
  <si>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</si>
  <si>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</si>
  <si>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</si>
  <si>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</si>
  <si>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</si>
  <si>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</si>
  <si>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</si>
  <si>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</si>
  <si>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</si>
  <si>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</si>
  <si>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</si>
  <si>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</si>
  <si>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</si>
  <si>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</si>
  <si>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</si>
  <si>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</si>
  <si>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</si>
  <si>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</si>
  <si>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</si>
  <si>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</si>
  <si>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</si>
  <si>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</si>
  <si>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</si>
  <si>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</si>
  <si>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</si>
  <si>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</si>
  <si>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</si>
  <si>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</si>
  <si>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</si>
  <si>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</si>
  <si>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</si>
  <si>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</si>
  <si>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</si>
  <si>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</si>
  <si>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</si>
  <si>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</si>
  <si>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</si>
  <si>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</si>
  <si>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</si>
  <si>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</si>
  <si>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</si>
  <si>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</si>
  <si>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</si>
  <si>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</si>
  <si>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</si>
  <si>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</si>
  <si>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</si>
  <si>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</si>
  <si>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</si>
  <si>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</si>
  <si>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</si>
  <si>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</si>
  <si>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</si>
  <si>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</si>
  <si>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</si>
  <si>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</si>
  <si>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</si>
  <si>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</si>
  <si>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</si>
  <si>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</si>
  <si>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</si>
  <si>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</si>
  <si>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</si>
  <si>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</si>
  <si>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</si>
  <si>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</si>
  <si>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</si>
  <si>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</si>
  <si>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</si>
  <si>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</si>
  <si>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</si>
  <si>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</si>
  <si>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</si>
  <si>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</si>
  <si>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</si>
  <si>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</si>
  <si>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</si>
  <si>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</si>
  <si>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</si>
  <si>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</si>
  <si>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</si>
  <si>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</si>
  <si>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</si>
  <si>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</si>
  <si>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</si>
  <si>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</si>
  <si>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</si>
  <si>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</si>
  <si>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</si>
  <si>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</si>
  <si>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</si>
  <si>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</si>
  <si>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</si>
  <si>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</si>
  <si>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</si>
  <si>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</si>
  <si>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</si>
  <si>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</si>
  <si>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</si>
  <si>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</si>
  <si>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</si>
  <si>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</si>
  <si>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</si>
  <si>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</si>
  <si>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</si>
  <si>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</si>
  <si>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</si>
  <si>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</si>
  <si>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</si>
  <si>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</si>
  <si>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</si>
  <si>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</si>
  <si>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</si>
  <si>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</si>
  <si>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</si>
  <si>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</si>
  <si>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</si>
  <si>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</si>
  <si>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</si>
  <si>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</si>
  <si>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</si>
  <si>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</si>
  <si>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</si>
  <si>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</si>
  <si>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</si>
  <si>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</si>
  <si>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</si>
  <si>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</si>
  <si>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</si>
  <si>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</si>
  <si>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</si>
  <si>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</si>
  <si>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</si>
  <si>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</si>
  <si>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</si>
  <si>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</si>
  <si>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</si>
  <si>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</si>
  <si>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</si>
  <si>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</si>
  <si>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</si>
  <si>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</si>
  <si>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</si>
  <si>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</si>
  <si>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</si>
  <si>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</si>
  <si>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</si>
  <si>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</si>
  <si>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</si>
  <si>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</si>
  <si>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</si>
  <si>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</si>
  <si>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</si>
  <si>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</si>
  <si>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</si>
  <si>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</si>
  <si>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</si>
  <si>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</si>
  <si>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</si>
  <si>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</si>
  <si>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</si>
  <si>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</si>
  <si>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</si>
  <si>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</si>
  <si>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</si>
  <si>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</si>
  <si>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</si>
  <si>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</si>
  <si>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</si>
  <si>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</si>
  <si>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</si>
  <si>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</si>
  <si>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</si>
  <si>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</si>
  <si>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</si>
  <si>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</si>
  <si>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</si>
  <si>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</si>
  <si>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</si>
  <si>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</si>
  <si>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</si>
  <si>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</si>
  <si>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</si>
  <si>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</si>
  <si>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</si>
  <si>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</si>
  <si>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</si>
  <si>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</si>
  <si>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</si>
  <si>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</si>
  <si>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</si>
  <si>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</si>
  <si>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</si>
  <si>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</si>
  <si>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</si>
  <si>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</si>
  <si>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</si>
  <si>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</si>
  <si>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</si>
  <si>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</si>
  <si>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</si>
  <si>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</si>
  <si>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</si>
  <si>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</si>
  <si>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</si>
  <si>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</si>
  <si>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</si>
  <si>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</si>
  <si>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</si>
  <si>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</si>
  <si>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</si>
  <si>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</si>
  <si>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</si>
  <si>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</si>
  <si>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</si>
  <si>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</si>
  <si>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</si>
  <si>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</si>
  <si>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</si>
  <si>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</si>
  <si>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</si>
  <si>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</si>
  <si>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</si>
  <si>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</si>
  <si>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</si>
  <si>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</si>
  <si>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</si>
  <si>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</si>
  <si>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</si>
  <si>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</si>
  <si>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</si>
  <si>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</si>
  <si>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</si>
  <si>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</si>
  <si>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</si>
  <si>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</si>
  <si>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</si>
  <si>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</si>
  <si>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</si>
  <si>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</si>
  <si>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</si>
  <si>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</si>
  <si>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</si>
  <si>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</si>
  <si>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</si>
  <si>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</si>
  <si>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</si>
  <si>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</si>
  <si>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</si>
  <si>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</si>
  <si>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</si>
  <si>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</si>
  <si>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</si>
  <si>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</si>
  <si>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</si>
  <si>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</si>
  <si>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</si>
  <si>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</si>
  <si>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</si>
  <si>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</si>
  <si>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</si>
  <si>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</si>
  <si>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</si>
  <si>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</si>
  <si>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</si>
  <si>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</si>
  <si>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</si>
  <si>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</si>
  <si>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</si>
  <si>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</si>
  <si>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</si>
  <si>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</si>
  <si>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</si>
  <si>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</si>
  <si>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</si>
  <si>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</si>
  <si>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</si>
  <si>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</si>
  <si>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</si>
  <si>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</si>
  <si>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</si>
  <si>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</si>
  <si>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</si>
  <si>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</si>
  <si>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</si>
  <si>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</si>
  <si>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</si>
  <si>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</si>
  <si>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</si>
  <si>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</si>
  <si>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</si>
  <si>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</si>
  <si>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</si>
  <si>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</si>
  <si>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</si>
  <si>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</si>
  <si>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</si>
  <si>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</si>
  <si>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</si>
  <si>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</si>
  <si>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</si>
  <si>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</si>
  <si>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</si>
  <si>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</si>
  <si>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</si>
  <si>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</si>
  <si>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</si>
  <si>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</si>
  <si>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</si>
  <si>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</si>
  <si>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</si>
  <si>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</si>
  <si>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</si>
  <si>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</si>
  <si>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</si>
  <si>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</si>
  <si>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</si>
  <si>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</si>
  <si>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</si>
  <si>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</si>
  <si>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</si>
  <si>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</si>
  <si>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</si>
  <si>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</si>
  <si>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</si>
  <si>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</si>
  <si>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</si>
  <si>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</si>
  <si>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</si>
  <si>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</si>
  <si>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</si>
  <si>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</si>
  <si>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</si>
  <si>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</si>
  <si>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</si>
  <si>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</si>
  <si>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</si>
  <si>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</si>
  <si>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</si>
  <si>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</si>
  <si>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</si>
  <si>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</si>
  <si>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</si>
  <si>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</si>
  <si>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</si>
  <si>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</si>
  <si>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</si>
  <si>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</si>
  <si>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</si>
  <si>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</si>
  <si>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</si>
  <si>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</si>
  <si>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</si>
  <si>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</si>
  <si>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</si>
  <si>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</si>
  <si>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</si>
  <si>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</si>
  <si>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</si>
  <si>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</si>
  <si>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</si>
  <si>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</si>
  <si>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</si>
  <si>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</si>
  <si>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</si>
  <si>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</si>
  <si>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</si>
  <si>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</si>
  <si>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</si>
  <si>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</si>
  <si>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</si>
  <si>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</si>
  <si>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</si>
  <si>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</si>
  <si>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</si>
  <si>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</si>
  <si>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</si>
  <si>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</si>
  <si>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</si>
  <si>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</si>
  <si>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</si>
  <si>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</si>
  <si>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</si>
  <si>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</si>
  <si>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</si>
  <si>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</si>
  <si>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</si>
  <si>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</si>
  <si>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</si>
  <si>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</si>
  <si>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</si>
  <si>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</si>
  <si>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</si>
  <si>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</si>
  <si>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</si>
  <si>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</si>
  <si>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</si>
  <si>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</si>
  <si>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</si>
  <si>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</si>
  <si>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</si>
  <si>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</si>
  <si>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</si>
  <si>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</si>
  <si>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</si>
  <si>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</si>
  <si>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</si>
  <si>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</si>
  <si>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</si>
  <si>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</si>
  <si>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</si>
  <si>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</si>
  <si>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</si>
  <si>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</si>
  <si>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</si>
  <si>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</si>
  <si>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</si>
  <si>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</si>
  <si>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</si>
  <si>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</si>
  <si>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</si>
  <si>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</si>
  <si>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</si>
  <si>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</si>
  <si>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</si>
  <si>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</si>
  <si>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</si>
  <si>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</si>
  <si>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</si>
  <si>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</si>
  <si>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</si>
  <si>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</si>
  <si>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</si>
  <si>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</si>
  <si>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</si>
  <si>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</si>
  <si>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</si>
  <si>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</si>
  <si>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</si>
  <si>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</si>
  <si>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</si>
  <si>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</si>
  <si>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</si>
  <si>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</si>
  <si>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</si>
  <si>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</si>
  <si>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</si>
  <si>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</si>
  <si>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</si>
  <si>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</si>
  <si>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</si>
  <si>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</si>
  <si>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</si>
  <si>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</si>
  <si>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</si>
  <si>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</si>
  <si>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</si>
  <si>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</si>
  <si>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</si>
  <si>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</si>
  <si>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</si>
  <si>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</si>
  <si>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</si>
  <si>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</si>
  <si>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</si>
  <si>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</si>
  <si>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</si>
  <si>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</si>
  <si>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</si>
  <si>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</si>
  <si>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</si>
  <si>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</si>
  <si>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</si>
  <si>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</si>
  <si>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</si>
  <si>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</si>
  <si>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</si>
  <si>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</si>
  <si>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</si>
  <si>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</si>
  <si>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</si>
  <si>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</si>
  <si>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</si>
  <si>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</si>
  <si>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</si>
  <si>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</si>
  <si>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</si>
  <si>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</si>
  <si>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</si>
  <si>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</si>
  <si>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</si>
  <si>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</si>
  <si>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</si>
  <si>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</si>
  <si>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</si>
  <si>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</si>
  <si>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</si>
  <si>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</si>
  <si>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</si>
  <si>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</si>
  <si>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</si>
  <si>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</si>
  <si>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</si>
  <si>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</si>
  <si>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</si>
  <si>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</si>
  <si>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</si>
  <si>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</si>
  <si>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</si>
  <si>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</si>
  <si>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</si>
  <si>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</si>
  <si>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</si>
  <si>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</si>
  <si>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</si>
  <si>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</si>
  <si>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</si>
  <si>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</si>
  <si>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</si>
  <si>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</si>
  <si>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</si>
  <si>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</si>
  <si>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</si>
  <si>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</si>
  <si>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</si>
  <si>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</si>
  <si>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</si>
  <si>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</si>
  <si>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</si>
  <si>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</si>
  <si>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</si>
  <si>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</si>
  <si>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</si>
  <si>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</si>
  <si>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</si>
  <si>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</si>
  <si>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</si>
  <si>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</si>
  <si>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</si>
  <si>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</si>
  <si>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</si>
  <si>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</si>
  <si>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</si>
  <si>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</si>
  <si>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</si>
  <si>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</si>
  <si>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</si>
  <si>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</si>
  <si>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</si>
  <si>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</si>
  <si>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</si>
  <si>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</si>
  <si>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</si>
  <si>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</si>
  <si>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</si>
  <si>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</si>
  <si>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</si>
  <si>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</si>
  <si>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</si>
  <si>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</si>
  <si>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</si>
  <si>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</si>
  <si>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</si>
  <si>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</si>
  <si>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</si>
  <si>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</si>
  <si>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</si>
  <si>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</si>
  <si>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</si>
  <si>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</si>
  <si>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</si>
  <si>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</si>
  <si>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</si>
  <si>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</si>
  <si>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</si>
  <si>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</si>
  <si>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</si>
  <si>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</si>
  <si>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</si>
  <si>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</si>
  <si>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</si>
  <si>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</si>
  <si>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</si>
  <si>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</si>
  <si>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</si>
  <si>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</si>
  <si>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</si>
  <si>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</si>
  <si>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</si>
  <si>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</si>
  <si>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</si>
  <si>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</si>
  <si>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</si>
  <si>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</si>
  <si>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</si>
  <si>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</si>
  <si>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</si>
  <si>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</si>
  <si>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</si>
  <si>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</si>
  <si>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</si>
  <si>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</si>
  <si>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</si>
  <si>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</si>
  <si>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</si>
  <si>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</si>
  <si>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</si>
  <si>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</si>
  <si>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</si>
  <si>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</si>
  <si>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</si>
  <si>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</si>
  <si>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</si>
  <si>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</si>
  <si>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</si>
  <si>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</si>
  <si>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</si>
  <si>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</si>
  <si>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</si>
  <si>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</si>
  <si>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</si>
  <si>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</si>
  <si>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</si>
  <si>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</si>
  <si>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</si>
  <si>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</si>
  <si>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</si>
  <si>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</si>
  <si>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</si>
  <si>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</si>
  <si>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</si>
  <si>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</si>
  <si>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</si>
  <si>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</si>
  <si>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</si>
  <si>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</si>
  <si>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</si>
  <si>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</si>
  <si>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</si>
  <si>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</si>
  <si>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</si>
  <si>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</si>
  <si>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</si>
  <si>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</si>
  <si>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</si>
  <si>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</si>
  <si>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</si>
  <si>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</si>
  <si>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</si>
  <si>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</si>
  <si>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</si>
  <si>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</si>
  <si>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</si>
  <si>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</si>
  <si>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</si>
  <si>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</si>
  <si>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</si>
  <si>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</si>
  <si>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</si>
  <si>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</si>
  <si>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</si>
  <si>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</si>
  <si>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</si>
  <si>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</si>
  <si>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</si>
  <si>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</si>
  <si>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</si>
  <si>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</si>
  <si>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</si>
  <si>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</si>
  <si>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</si>
  <si>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</si>
  <si>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</si>
  <si>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</si>
  <si>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</si>
  <si>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</si>
  <si>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</si>
  <si>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</si>
  <si>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</si>
  <si>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</si>
  <si>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</si>
  <si>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</si>
  <si>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</si>
  <si>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</si>
  <si>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</si>
  <si>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</si>
  <si>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</si>
  <si>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</si>
  <si>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</si>
  <si>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</si>
  <si>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</si>
  <si>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</si>
  <si>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</si>
  <si>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</si>
  <si>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</si>
  <si>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</si>
  <si>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</si>
  <si>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</si>
  <si>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</si>
  <si>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</si>
  <si>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</si>
  <si>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</si>
  <si>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</si>
  <si>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</si>
  <si>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</si>
  <si>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</si>
  <si>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</si>
  <si>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</si>
  <si>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</si>
  <si>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</si>
  <si>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</si>
  <si>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</si>
  <si>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</si>
  <si>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</si>
  <si>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</si>
  <si>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</si>
  <si>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</si>
  <si>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</si>
  <si>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</si>
  <si>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</si>
  <si>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</si>
  <si>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</si>
  <si>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</si>
  <si>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</si>
  <si>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</si>
  <si>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</si>
  <si>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</si>
  <si>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</si>
  <si>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</si>
  <si>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</si>
  <si>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</si>
  <si>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</si>
  <si>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</si>
  <si>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</si>
  <si>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</si>
  <si>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</si>
  <si>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</si>
  <si>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</si>
  <si>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</si>
  <si>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</si>
  <si>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</si>
  <si>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</si>
  <si>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</si>
  <si>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</si>
  <si>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</si>
  <si>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</si>
  <si>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</si>
  <si>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</si>
  <si>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</si>
  <si>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</si>
  <si>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</si>
  <si>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</si>
  <si>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</si>
  <si>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</si>
  <si>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</si>
  <si>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</si>
  <si>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</si>
  <si>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</si>
  <si>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</si>
  <si>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</si>
  <si>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</si>
  <si>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</si>
  <si>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</si>
  <si>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</si>
  <si>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</si>
  <si>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</si>
  <si>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</si>
  <si>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</si>
  <si>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</si>
  <si>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</si>
  <si>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</si>
  <si>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</si>
  <si>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</si>
  <si>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</si>
  <si>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</si>
  <si>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</si>
  <si>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</si>
  <si>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</si>
  <si>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</si>
  <si>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</si>
  <si>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</si>
  <si>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</si>
  <si>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</si>
  <si>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</si>
  <si>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</si>
  <si>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</si>
  <si>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</si>
  <si>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</si>
  <si>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</si>
  <si>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</si>
  <si>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</si>
  <si>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</si>
  <si>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</si>
  <si>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</si>
  <si>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</si>
  <si>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</si>
  <si>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</si>
  <si>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</si>
  <si>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</si>
  <si>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</si>
  <si>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</si>
  <si>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</si>
  <si>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</si>
  <si>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</si>
  <si>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</si>
  <si>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</si>
  <si>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</si>
  <si>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</si>
  <si>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</si>
  <si>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</si>
  <si>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</si>
  <si>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</si>
  <si>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</si>
  <si>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</si>
  <si>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</si>
  <si>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</si>
  <si>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</si>
  <si>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</si>
  <si>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</si>
  <si>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</si>
  <si>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</si>
  <si>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</si>
  <si>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</si>
  <si>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</si>
  <si>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</si>
  <si>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</si>
  <si>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</si>
  <si>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</si>
  <si>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</si>
  <si>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</si>
  <si>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</si>
  <si>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</si>
  <si>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</si>
  <si>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</si>
  <si>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</si>
  <si>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</si>
  <si>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</si>
  <si>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</si>
  <si>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</si>
  <si>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</si>
  <si>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</si>
  <si>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</si>
  <si>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</si>
  <si>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</si>
  <si>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</si>
  <si>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</si>
  <si>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</si>
  <si>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</si>
  <si>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</si>
  <si>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</si>
  <si>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</si>
  <si>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</si>
  <si>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</si>
  <si>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</si>
  <si>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</si>
  <si>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</si>
  <si>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</si>
  <si>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</si>
  <si>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</si>
  <si>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</si>
  <si>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</si>
  <si>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</si>
  <si>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</si>
  <si>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</si>
  <si>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</si>
  <si>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</si>
  <si>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</si>
  <si>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</si>
  <si>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</si>
  <si>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</si>
  <si>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</si>
  <si>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</si>
  <si>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</si>
  <si>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</si>
  <si>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</si>
  <si>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</si>
  <si>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</si>
  <si>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</si>
  <si>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</si>
  <si>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</si>
  <si>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</si>
  <si>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</si>
  <si>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</si>
  <si>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</si>
  <si>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</si>
  <si>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</si>
  <si>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</si>
  <si>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</si>
  <si>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</si>
  <si>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</si>
  <si>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</si>
  <si>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</si>
  <si>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</si>
  <si>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</si>
  <si>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</si>
  <si>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</si>
  <si>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</si>
  <si>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</si>
  <si>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</si>
  <si>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</si>
  <si>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</si>
  <si>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</si>
  <si>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</si>
  <si>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</si>
  <si>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</si>
  <si>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</si>
  <si>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</si>
  <si>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</si>
  <si>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</si>
  <si>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</si>
  <si>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</si>
  <si>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</si>
  <si>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</si>
  <si>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</si>
  <si>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</si>
  <si>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</si>
  <si>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</si>
  <si>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</si>
  <si>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</si>
  <si>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</si>
  <si>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</si>
  <si>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</si>
  <si>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</si>
  <si>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</si>
  <si>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</si>
  <si>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</si>
  <si>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</si>
  <si>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</si>
  <si>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</si>
  <si>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</si>
  <si>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</si>
  <si>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</si>
  <si>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</si>
  <si>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</si>
  <si>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</si>
  <si>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</si>
  <si>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</si>
  <si>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</si>
  <si>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</si>
  <si>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</si>
  <si>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</si>
  <si>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</si>
  <si>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</si>
  <si>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</si>
  <si>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</si>
  <si>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</si>
  <si>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</si>
  <si>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</si>
  <si>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</si>
  <si>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</si>
  <si>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</si>
  <si>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</si>
  <si>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</si>
  <si>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</si>
  <si>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</si>
  <si>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</si>
  <si>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</si>
  <si>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</si>
  <si>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</si>
  <si>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</si>
  <si>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</si>
  <si>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</si>
  <si>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</si>
  <si>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</si>
  <si>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</si>
  <si>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</si>
  <si>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</si>
  <si>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</si>
  <si>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</si>
  <si>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</si>
  <si>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</si>
  <si>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</si>
  <si>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</si>
  <si>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</si>
  <si>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</si>
  <si>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</si>
  <si>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</si>
  <si>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</si>
  <si>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</si>
  <si>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</si>
  <si>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</si>
  <si>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</si>
  <si>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</si>
  <si>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</si>
  <si>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</si>
  <si>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</si>
  <si>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</si>
  <si>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</si>
  <si>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</si>
  <si>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</si>
  <si>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</si>
  <si>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</si>
  <si>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</si>
  <si>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</si>
  <si>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</si>
  <si>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</si>
  <si>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</si>
  <si>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</si>
  <si>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</si>
  <si>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</si>
  <si>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</si>
  <si>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</si>
  <si>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</si>
  <si>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</si>
  <si>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</si>
  <si>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</si>
  <si>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</si>
  <si>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</si>
  <si>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</si>
  <si>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</si>
  <si>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</si>
  <si>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</si>
  <si>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</si>
  <si>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</si>
  <si>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</si>
  <si>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</si>
  <si>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</si>
  <si>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</si>
  <si>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</si>
  <si>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</si>
  <si>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</si>
  <si>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</si>
  <si>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</si>
  <si>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</si>
  <si>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</si>
  <si>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</si>
  <si>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</si>
  <si>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</si>
  <si>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</si>
  <si>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</si>
  <si>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</si>
  <si>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</si>
  <si>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</si>
  <si>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</si>
  <si>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</si>
  <si>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</si>
  <si>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</si>
  <si>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</si>
  <si>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</si>
  <si>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</si>
  <si>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</si>
  <si>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</si>
  <si>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</si>
  <si>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</si>
  <si>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</si>
  <si>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</si>
  <si>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</si>
  <si>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</si>
  <si>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</si>
  <si>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</si>
  <si>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</si>
  <si>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</si>
  <si>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</si>
  <si>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</si>
  <si>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</si>
  <si>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</si>
  <si>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</si>
  <si>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</si>
  <si>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</si>
  <si>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</si>
  <si>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</si>
  <si>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</si>
  <si>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</si>
  <si>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</si>
  <si>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</si>
  <si>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</si>
  <si>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</si>
  <si>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</si>
  <si>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</si>
  <si>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</si>
  <si>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</si>
  <si>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</si>
  <si>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</si>
  <si>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</si>
  <si>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</si>
  <si>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</si>
  <si>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</si>
  <si>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</si>
  <si>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</si>
  <si>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</si>
  <si>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</si>
  <si>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</si>
  <si>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</si>
  <si>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</si>
  <si>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</si>
  <si>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</si>
  <si>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</si>
  <si>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</si>
  <si>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</si>
  <si>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</si>
  <si>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</si>
  <si>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</si>
  <si>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</si>
  <si>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</si>
  <si>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</si>
  <si>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</si>
  <si>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</si>
  <si>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</si>
  <si>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</si>
  <si>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</si>
  <si>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</si>
  <si>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</si>
  <si>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</si>
  <si>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</si>
  <si>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</si>
  <si>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</si>
  <si>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</si>
  <si>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</si>
  <si>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</si>
  <si>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</si>
  <si>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</si>
  <si>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</si>
  <si>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</si>
  <si>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</si>
  <si>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</si>
  <si>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</si>
  <si>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</si>
  <si>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</si>
  <si>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</si>
  <si>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</si>
  <si>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</si>
  <si>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</si>
  <si>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</si>
  <si>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</si>
  <si>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</si>
  <si>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</si>
  <si>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</si>
  <si>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</si>
  <si>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</si>
  <si>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</si>
  <si>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</si>
  <si>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</si>
  <si>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</si>
  <si>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</si>
  <si>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</si>
  <si>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</si>
  <si>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</si>
  <si>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</si>
  <si>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</si>
  <si>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</si>
  <si>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</si>
  <si>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</si>
  <si>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</si>
  <si>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</si>
  <si>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</si>
  <si>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</si>
  <si>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</si>
  <si>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</si>
  <si>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</si>
  <si>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</si>
  <si>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</si>
  <si>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</si>
  <si>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</si>
  <si>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</si>
  <si>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</si>
  <si>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</si>
  <si>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</si>
  <si>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</si>
  <si>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</si>
  <si>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</si>
  <si>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</si>
  <si>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</si>
  <si>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</si>
  <si>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</si>
  <si>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</si>
  <si>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</si>
  <si>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</si>
  <si>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</si>
  <si>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</si>
  <si>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</si>
  <si>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</si>
  <si>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</si>
  <si>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</si>
  <si>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</si>
  <si>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</si>
  <si>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</si>
  <si>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</si>
  <si>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</si>
  <si>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</si>
  <si>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</si>
  <si>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</si>
  <si>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</si>
  <si>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</si>
  <si>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</si>
  <si>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</si>
  <si>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</si>
  <si>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</si>
  <si>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</si>
  <si>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</si>
  <si>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</si>
  <si>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</si>
  <si>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</si>
  <si>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</si>
  <si>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</si>
  <si>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</si>
  <si>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</si>
  <si>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</si>
  <si>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</si>
  <si>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</si>
  <si>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</si>
  <si>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</si>
  <si>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</si>
  <si>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</si>
  <si>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</si>
  <si>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</si>
  <si>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</si>
  <si>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</si>
  <si>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</si>
  <si>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</si>
  <si>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</si>
  <si>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</si>
  <si>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</si>
  <si>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</si>
  <si>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</si>
  <si>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</si>
  <si>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</si>
  <si>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</si>
  <si>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</si>
  <si>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</si>
  <si>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</si>
  <si>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</si>
  <si>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</si>
  <si>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</si>
  <si>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</si>
  <si>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</si>
  <si>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</si>
  <si>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</si>
  <si>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</si>
  <si>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</si>
  <si>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</si>
  <si>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</si>
  <si>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</si>
  <si>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</si>
  <si>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</si>
  <si>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</si>
  <si>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</si>
  <si>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</si>
  <si>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</si>
  <si>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</si>
  <si>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</si>
  <si>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</si>
  <si>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</si>
  <si>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</si>
  <si>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</si>
  <si>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</si>
  <si>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</si>
  <si>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</si>
  <si>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</si>
  <si>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</si>
  <si>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</si>
  <si>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</si>
  <si>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</si>
  <si>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</si>
  <si>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</si>
  <si>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</si>
  <si>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</si>
  <si>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</si>
  <si>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</si>
  <si>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</si>
  <si>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</si>
  <si>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</si>
  <si>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</si>
  <si>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</si>
  <si>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</si>
  <si>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</si>
  <si>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</si>
  <si>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</si>
  <si>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</si>
  <si>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</si>
  <si>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</si>
  <si>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</si>
  <si>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</si>
  <si>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</si>
  <si>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</si>
  <si>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</si>
  <si>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</si>
  <si>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</si>
  <si>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</si>
  <si>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</si>
  <si>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</si>
  <si>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</si>
  <si>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</si>
  <si>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</si>
  <si>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</si>
  <si>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</si>
  <si>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</si>
  <si>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</si>
  <si>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</si>
  <si>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</si>
  <si>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</si>
  <si>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</si>
  <si>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</si>
  <si>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</si>
  <si>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</si>
  <si>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</si>
  <si>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</si>
  <si>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</si>
  <si>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</si>
  <si>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</si>
  <si>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</si>
  <si>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</si>
  <si>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</si>
  <si>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</si>
  <si>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</si>
  <si>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</si>
  <si>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</si>
  <si>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</si>
  <si>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</si>
  <si>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</si>
  <si>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</si>
  <si>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</si>
  <si>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</si>
  <si>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</si>
  <si>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</si>
  <si>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</si>
  <si>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</si>
  <si>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</si>
  <si>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</si>
  <si>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</si>
  <si>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</si>
  <si>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</si>
  <si>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</si>
  <si>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</si>
  <si>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</si>
  <si>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</si>
  <si>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</si>
  <si>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</si>
  <si>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</si>
  <si>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</si>
  <si>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</si>
  <si>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</si>
  <si>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</si>
  <si>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</si>
  <si>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</si>
  <si>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</si>
  <si>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</si>
  <si>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</si>
  <si>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</si>
  <si>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</si>
  <si>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</si>
  <si>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</si>
  <si>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</si>
  <si>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</si>
  <si>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</si>
  <si>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</si>
  <si>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</si>
  <si>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</si>
  <si>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</si>
  <si>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</si>
  <si>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</si>
  <si>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</si>
  <si>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</si>
  <si>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</si>
  <si>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</si>
  <si>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</si>
  <si>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</si>
  <si>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</si>
  <si>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</si>
  <si>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</si>
  <si>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</si>
  <si>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</si>
  <si>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</si>
  <si>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</si>
  <si>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</si>
  <si>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</si>
  <si>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</si>
  <si>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</si>
  <si>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</si>
  <si>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</si>
  <si>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</si>
  <si>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</si>
  <si>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</si>
  <si>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</si>
  <si>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</si>
  <si>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</si>
  <si>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</si>
  <si>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</si>
  <si>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</si>
  <si>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</si>
  <si>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</si>
  <si>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</si>
  <si>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</si>
  <si>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</si>
  <si>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</si>
  <si>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</si>
  <si>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</si>
  <si>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</si>
  <si>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</si>
  <si>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</si>
  <si>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</si>
  <si>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</si>
  <si>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</si>
  <si>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</si>
  <si>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</si>
  <si>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</si>
  <si>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</si>
  <si>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</si>
  <si>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</si>
  <si>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</si>
  <si>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</si>
  <si>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</si>
  <si>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</si>
  <si>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</si>
  <si>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</si>
  <si>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</si>
  <si>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</si>
  <si>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</si>
  <si>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</si>
  <si>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</si>
  <si>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</si>
  <si>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</si>
  <si>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</si>
  <si>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</si>
  <si>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</si>
  <si>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</si>
  <si>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</si>
  <si>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</si>
  <si>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</si>
  <si>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</si>
  <si>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</si>
  <si>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</si>
  <si>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</si>
  <si>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</si>
  <si>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</si>
  <si>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</si>
  <si>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</si>
  <si>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</si>
  <si>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</si>
  <si>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</si>
  <si>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</si>
  <si>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</si>
  <si>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</si>
  <si>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</si>
  <si>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</si>
  <si>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</si>
  <si>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</si>
  <si>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</si>
  <si>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</si>
  <si>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</si>
  <si>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</si>
  <si>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</si>
  <si>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</si>
  <si>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</si>
  <si>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</si>
  <si>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</si>
  <si>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</si>
  <si>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</si>
  <si>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</si>
  <si>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</si>
  <si>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</si>
  <si>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</si>
  <si>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</si>
  <si>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</si>
  <si>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</si>
  <si>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</si>
  <si>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</si>
  <si>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</si>
  <si>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</si>
  <si>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</si>
  <si>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</si>
  <si>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</si>
  <si>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</si>
  <si>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</si>
  <si>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</si>
  <si>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</si>
  <si>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</si>
  <si>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</si>
  <si>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</si>
  <si>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</si>
  <si>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</si>
  <si>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</si>
  <si>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</si>
  <si>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</si>
  <si>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</si>
  <si>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</si>
  <si>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</si>
  <si>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</si>
  <si>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</si>
  <si>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</si>
  <si>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</si>
  <si>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</si>
  <si>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</si>
  <si>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</si>
  <si>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</si>
  <si>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</si>
  <si>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</si>
  <si>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</si>
  <si>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</si>
  <si>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</si>
  <si>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</si>
  <si>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</si>
  <si>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</si>
  <si>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</si>
  <si>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</si>
  <si>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</si>
  <si>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</si>
  <si>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</si>
  <si>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</si>
  <si>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</si>
  <si>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</si>
  <si>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</si>
  <si>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</si>
  <si>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</si>
  <si>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</si>
  <si>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</si>
  <si>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</si>
  <si>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</si>
  <si>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</si>
  <si>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</si>
  <si>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</si>
  <si>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</si>
  <si>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</si>
  <si>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</si>
  <si>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</si>
  <si>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</si>
  <si>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</si>
  <si>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</si>
  <si>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</si>
  <si>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</si>
  <si>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</si>
  <si>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</si>
  <si>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</si>
  <si>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</si>
  <si>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</si>
  <si>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</si>
  <si>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</si>
  <si>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</si>
  <si>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</si>
  <si>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</si>
  <si>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</si>
  <si>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</si>
  <si>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</si>
  <si>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</si>
  <si>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</si>
  <si>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</si>
  <si>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</si>
  <si>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</si>
  <si>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</si>
  <si>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</si>
  <si>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</si>
  <si>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</si>
  <si>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</si>
  <si>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</si>
  <si>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</si>
  <si>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</si>
  <si>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</si>
  <si>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</si>
  <si>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</si>
  <si>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</si>
  <si>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</si>
  <si>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</si>
  <si>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</si>
  <si>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</si>
  <si>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</si>
  <si>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</si>
  <si>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</si>
  <si>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</si>
  <si>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</si>
  <si>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</si>
  <si>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</si>
  <si>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</si>
  <si>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</si>
  <si>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</si>
  <si>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</si>
  <si>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</si>
  <si>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</si>
  <si>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</si>
  <si>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</si>
  <si>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</si>
  <si>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</si>
  <si>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</si>
  <si>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</si>
  <si>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</si>
  <si>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</si>
  <si>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</si>
  <si>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</si>
  <si>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</si>
  <si>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</si>
  <si>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</si>
  <si>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</si>
  <si>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</si>
  <si>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</si>
  <si>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</si>
  <si>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</si>
  <si>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</si>
  <si>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</si>
  <si>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</si>
  <si>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</si>
  <si>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</si>
  <si>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</si>
  <si>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</si>
  <si>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</si>
  <si>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</si>
  <si>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</si>
  <si>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</si>
  <si>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</si>
  <si>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</si>
  <si>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</si>
  <si>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</si>
  <si>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</si>
  <si>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</si>
  <si>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</si>
  <si>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</si>
  <si>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</si>
  <si>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</si>
  <si>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</si>
  <si>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</si>
  <si>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</si>
  <si>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</si>
  <si>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</si>
  <si>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</si>
  <si>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</si>
  <si>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</si>
  <si>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</si>
  <si>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</si>
  <si>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</si>
  <si>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</si>
  <si>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</si>
  <si>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</si>
  <si>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</si>
  <si>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</si>
  <si>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</si>
  <si>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</si>
  <si>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</si>
  <si>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</si>
  <si>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</si>
  <si>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</si>
  <si>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</si>
  <si>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</si>
  <si>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</si>
  <si>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</si>
  <si>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</si>
  <si>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</si>
  <si>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</si>
  <si>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</si>
  <si>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</si>
  <si>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</si>
  <si>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</si>
  <si>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</si>
  <si>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</si>
  <si>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</si>
  <si>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</si>
  <si>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</si>
  <si>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</si>
  <si>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</si>
  <si>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</si>
  <si>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</si>
  <si>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</si>
  <si>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</si>
  <si>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</si>
  <si>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</si>
  <si>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</si>
  <si>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</si>
  <si>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</si>
  <si>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</si>
  <si>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</si>
  <si>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</si>
  <si>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</si>
  <si>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</si>
  <si>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</si>
  <si>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</si>
  <si>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</si>
  <si>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</si>
  <si>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</si>
  <si>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</si>
  <si>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</si>
  <si>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</si>
  <si>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</si>
  <si>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</si>
  <si>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</si>
  <si>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</si>
  <si>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</si>
  <si>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</si>
  <si>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</si>
  <si>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</si>
  <si>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</si>
  <si>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</si>
  <si>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</si>
  <si>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</si>
  <si>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</si>
  <si>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</si>
  <si>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</si>
  <si>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</si>
  <si>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</si>
  <si>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</si>
  <si>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</si>
  <si>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</si>
  <si>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</si>
  <si>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</si>
  <si>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</si>
  <si>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</si>
  <si>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</si>
  <si>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</si>
  <si>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</si>
  <si>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</si>
  <si>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</si>
  <si>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</si>
  <si>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</si>
  <si>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</si>
  <si>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</si>
  <si>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</si>
  <si>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</si>
  <si>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</si>
  <si>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</si>
  <si>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</si>
  <si>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</si>
  <si>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</si>
  <si>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</si>
  <si>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</si>
  <si>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</si>
  <si>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</si>
  <si>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</si>
  <si>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</si>
  <si>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</si>
  <si>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</si>
  <si>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</si>
  <si>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</si>
  <si>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</si>
  <si>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</si>
  <si>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</si>
  <si>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</si>
  <si>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</si>
  <si>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</si>
  <si>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</si>
  <si>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</si>
  <si>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</si>
  <si>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</si>
  <si>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</si>
  <si>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</si>
  <si>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</si>
  <si>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</si>
  <si>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</si>
  <si>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</si>
  <si>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</si>
  <si>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</si>
  <si>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</si>
  <si>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</si>
  <si>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</si>
  <si>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</si>
  <si>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</si>
  <si>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</si>
  <si>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</si>
  <si>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</si>
  <si>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</si>
  <si>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</si>
  <si>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</si>
  <si>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</si>
  <si>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</si>
  <si>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</si>
  <si>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</si>
  <si>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</si>
  <si>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</si>
  <si>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</si>
  <si>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</si>
  <si>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</si>
  <si>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</si>
  <si>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</si>
  <si>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</si>
  <si>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</si>
  <si>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</si>
  <si>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</si>
  <si>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</si>
  <si>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</si>
  <si>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</si>
  <si>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</si>
  <si>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</si>
  <si>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</si>
  <si>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</si>
  <si>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</si>
  <si>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</si>
  <si>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</si>
  <si>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</si>
  <si>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</si>
  <si>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</si>
  <si>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</si>
  <si>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</si>
  <si>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</si>
  <si>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</si>
  <si>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</si>
  <si>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</si>
  <si>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</si>
  <si>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</si>
  <si>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</si>
  <si>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</si>
  <si>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</si>
  <si>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</si>
  <si>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</si>
  <si>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</si>
  <si>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</si>
  <si>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</si>
  <si>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</si>
  <si>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</si>
  <si>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</si>
  <si>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</si>
  <si>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</si>
  <si>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</si>
  <si>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</si>
  <si>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</si>
  <si>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</si>
  <si>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</si>
  <si>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</si>
  <si>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</si>
  <si>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</si>
  <si>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</si>
  <si>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</si>
  <si>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</si>
  <si>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</si>
  <si>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</si>
  <si>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</si>
  <si>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</si>
  <si>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</si>
  <si>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</si>
  <si>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</si>
  <si>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</si>
  <si>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</si>
  <si>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</si>
  <si>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</si>
  <si>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</si>
  <si>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</si>
  <si>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</si>
  <si>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</si>
  <si>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</si>
  <si>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</si>
  <si>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</si>
  <si>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</si>
  <si>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</si>
  <si>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</si>
  <si>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</si>
  <si>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</si>
  <si>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</si>
  <si>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</si>
  <si>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</si>
  <si>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</si>
  <si>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</si>
  <si>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</si>
  <si>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</si>
  <si>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</si>
  <si>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</si>
  <si>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</si>
  <si>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</si>
  <si>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</si>
  <si>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</si>
  <si>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</si>
  <si>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</si>
  <si>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</si>
  <si>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</si>
  <si>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</si>
  <si>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</si>
  <si>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</si>
  <si>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</si>
  <si>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</si>
  <si>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</si>
  <si>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</si>
  <si>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</si>
  <si>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</si>
  <si>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</si>
  <si>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</si>
  <si>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</si>
  <si>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</si>
  <si>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</si>
  <si>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</si>
  <si>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</si>
  <si>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</si>
  <si>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</si>
  <si>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</si>
  <si>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</si>
  <si>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</si>
  <si>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</si>
  <si>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</si>
  <si>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</si>
  <si>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</si>
  <si>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</si>
  <si>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</si>
  <si>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</si>
  <si>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</si>
  <si>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</si>
  <si>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</si>
  <si>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</si>
  <si>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</si>
  <si>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</si>
  <si>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</si>
  <si>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</si>
  <si>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</si>
  <si>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</si>
  <si>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</si>
  <si>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</si>
  <si>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</si>
  <si>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</si>
  <si>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</si>
  <si>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</si>
  <si>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</si>
  <si>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</si>
  <si>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</si>
  <si>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</si>
  <si>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</si>
  <si>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</si>
  <si>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</si>
  <si>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</si>
  <si>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</si>
  <si>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</si>
  <si>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</si>
  <si>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</si>
  <si>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</si>
  <si>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</si>
  <si>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</si>
  <si>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</si>
  <si>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</si>
  <si>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</si>
  <si>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</si>
  <si>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</si>
  <si>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</si>
  <si>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</si>
  <si>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</si>
  <si>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</si>
  <si>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</si>
  <si>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</si>
  <si>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</si>
  <si>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</si>
  <si>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</si>
  <si>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</si>
  <si>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</si>
  <si>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</si>
  <si>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</si>
  <si>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</si>
  <si>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</si>
  <si>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</si>
  <si>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</si>
  <si>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</si>
  <si>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</si>
  <si>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</si>
  <si>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</si>
  <si>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</si>
  <si>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</si>
  <si>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</si>
  <si>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</si>
  <si>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</si>
  <si>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</si>
  <si>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</si>
  <si>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</si>
  <si>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</si>
  <si>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</si>
  <si>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</si>
  <si>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</si>
  <si>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</si>
  <si>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</si>
  <si>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</si>
  <si>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</si>
  <si>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</si>
  <si>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</si>
  <si>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</si>
  <si>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</si>
  <si>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</si>
  <si>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</si>
  <si>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</si>
  <si>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</si>
  <si>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</si>
  <si>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</si>
  <si>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</si>
  <si>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</si>
  <si>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</si>
  <si>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</si>
  <si>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</si>
  <si>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</si>
  <si>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</si>
  <si>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</si>
  <si>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</si>
  <si>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</si>
  <si>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</si>
  <si>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</si>
  <si>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</si>
  <si>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</si>
  <si>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</si>
  <si>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</si>
  <si>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</si>
  <si>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</si>
  <si>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</si>
  <si>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</si>
  <si>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</si>
  <si>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</si>
  <si>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</si>
  <si>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</si>
  <si>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</si>
  <si>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</si>
  <si>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</si>
  <si>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</si>
  <si>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</si>
  <si>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</si>
  <si>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</si>
  <si>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</si>
  <si>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</si>
  <si>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</si>
  <si>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</si>
  <si>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</si>
  <si>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</si>
  <si>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</si>
  <si>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</si>
  <si>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</si>
  <si>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</si>
  <si>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</si>
  <si>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</si>
  <si>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</si>
  <si>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</si>
  <si>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</si>
  <si>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</si>
  <si>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</si>
  <si>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</si>
  <si>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</si>
  <si>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</si>
  <si>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</si>
  <si>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</si>
  <si>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</si>
  <si>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</si>
  <si>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</si>
  <si>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</si>
  <si>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</si>
  <si>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</si>
  <si>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</si>
  <si>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</si>
  <si>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</si>
  <si>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</si>
  <si>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</si>
  <si>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</si>
  <si>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</si>
  <si>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</si>
  <si>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</si>
  <si>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</si>
  <si>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</si>
  <si>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</si>
  <si>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</si>
  <si>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</si>
  <si>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</si>
  <si>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</si>
  <si>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</si>
  <si>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</si>
  <si>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</si>
  <si>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</si>
  <si>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</si>
  <si>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</si>
  <si>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</si>
  <si>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</si>
  <si>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</si>
  <si>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</si>
  <si>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</si>
  <si>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</si>
  <si>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</si>
  <si>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</si>
  <si>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</si>
  <si>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</si>
  <si>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</si>
  <si>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</si>
  <si>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</si>
  <si>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</si>
  <si>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</si>
  <si>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</si>
  <si>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</si>
  <si>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</si>
  <si>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</si>
  <si>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</si>
  <si>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</si>
  <si>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</si>
  <si>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</si>
  <si>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</si>
  <si>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</si>
  <si>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</si>
  <si>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</si>
  <si>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</si>
  <si>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</si>
  <si>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</si>
  <si>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</si>
  <si>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</si>
  <si>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</si>
  <si>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</si>
  <si>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</si>
  <si>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</si>
  <si>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</si>
  <si>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</si>
  <si>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</si>
  <si>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</si>
  <si>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</si>
  <si>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</si>
  <si>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</si>
  <si>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</si>
  <si>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</si>
  <si>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</si>
  <si>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</si>
  <si>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</si>
  <si>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</si>
  <si>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</si>
  <si>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</si>
  <si>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</si>
  <si>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</si>
  <si>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</si>
  <si>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</si>
  <si>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</si>
  <si>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</si>
  <si>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</si>
  <si>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</si>
  <si>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</si>
  <si>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</si>
  <si>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</si>
  <si>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</si>
  <si>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</si>
  <si>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</si>
  <si>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</si>
  <si>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</si>
  <si>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</si>
  <si>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</si>
  <si>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</si>
  <si>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</si>
  <si>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</si>
  <si>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</si>
  <si>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</si>
  <si>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</si>
  <si>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</si>
  <si>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</si>
  <si>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</si>
  <si>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</si>
  <si>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</si>
  <si>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</si>
  <si>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</si>
  <si>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</si>
  <si>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</si>
  <si>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</si>
  <si>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</si>
  <si>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</si>
  <si>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</si>
  <si>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</si>
  <si>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</si>
  <si>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</si>
  <si>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</si>
  <si>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</si>
  <si>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</si>
  <si>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</si>
  <si>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</si>
  <si>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</si>
  <si>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</si>
  <si>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</si>
  <si>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</si>
  <si>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</si>
  <si>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</si>
  <si>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</si>
  <si>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</si>
  <si>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</si>
  <si>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</si>
  <si>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</si>
  <si>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</si>
  <si>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</si>
  <si>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</si>
  <si>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</si>
  <si>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</si>
  <si>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</si>
  <si>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</si>
  <si>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</si>
  <si>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</si>
  <si>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</si>
  <si>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</si>
  <si>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</si>
  <si>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</si>
  <si>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</si>
  <si>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</si>
  <si>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</si>
  <si>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</si>
  <si>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</si>
  <si>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</si>
  <si>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</si>
  <si>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</si>
  <si>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</si>
  <si>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</si>
  <si>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</si>
  <si>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</si>
  <si>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</si>
  <si>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</si>
  <si>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</si>
  <si>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</si>
  <si>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</si>
  <si>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</si>
  <si>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</si>
  <si>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</si>
  <si>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</si>
  <si>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</si>
  <si>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</si>
  <si>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</si>
  <si>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</si>
  <si>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</si>
  <si>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</si>
  <si>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</si>
  <si>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</si>
  <si>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</si>
  <si>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</si>
  <si>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</si>
  <si>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</si>
  <si>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</si>
  <si>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</si>
  <si>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</si>
  <si>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</si>
  <si>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</si>
  <si>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</si>
  <si>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</si>
  <si>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</si>
  <si>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</si>
  <si>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</si>
  <si>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</si>
  <si>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</si>
  <si>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</si>
  <si>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</si>
  <si>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</si>
  <si>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</si>
  <si>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</si>
  <si>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</si>
  <si>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</si>
  <si>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</si>
  <si>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</si>
  <si>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</si>
  <si>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</si>
  <si>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</si>
  <si>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</si>
  <si>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</si>
  <si>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</si>
  <si>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</si>
  <si>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</si>
  <si>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</si>
  <si>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</si>
  <si>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</si>
  <si>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</si>
  <si>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</si>
  <si>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</si>
  <si>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</si>
  <si>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</si>
  <si>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</si>
  <si>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</si>
  <si>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</si>
  <si>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</si>
  <si>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</si>
  <si>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</si>
  <si>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</si>
  <si>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</si>
  <si>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</si>
  <si>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</si>
  <si>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</si>
  <si>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</si>
  <si>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</si>
  <si>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</si>
  <si>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</si>
  <si>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</si>
  <si>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</si>
  <si>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</si>
  <si>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</si>
  <si>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</si>
  <si>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</si>
  <si>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</si>
  <si>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</si>
  <si>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</si>
  <si>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</si>
  <si>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</si>
  <si>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</si>
  <si>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</si>
  <si>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</si>
  <si>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</si>
  <si>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</si>
  <si>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</si>
  <si>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</si>
  <si>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</si>
  <si>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</si>
  <si>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</si>
  <si>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</si>
  <si>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</si>
  <si>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</si>
  <si>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</si>
  <si>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</si>
  <si>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</si>
  <si>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</si>
  <si>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</si>
  <si>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</si>
  <si>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</si>
  <si>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</si>
  <si>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</si>
  <si>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</si>
  <si>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</si>
  <si>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</si>
  <si>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</si>
  <si>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</si>
  <si>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</si>
  <si>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</si>
  <si>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</si>
  <si>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</si>
  <si>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</si>
  <si>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</si>
  <si>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</si>
  <si>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</si>
  <si>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</si>
  <si>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</si>
  <si>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</si>
  <si>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</si>
  <si>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</si>
  <si>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</si>
  <si>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</si>
  <si>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</si>
  <si>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</si>
  <si>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</si>
  <si>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</si>
  <si>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</si>
  <si>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</si>
  <si>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</si>
  <si>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</si>
  <si>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</si>
  <si>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</si>
  <si>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</si>
  <si>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</si>
  <si>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</si>
  <si>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</si>
  <si>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</si>
  <si>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</si>
  <si>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</si>
  <si>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</si>
  <si>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</si>
  <si>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</si>
  <si>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</si>
  <si>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</si>
  <si>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</si>
  <si>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</si>
  <si>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</si>
  <si>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</si>
  <si>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</si>
  <si>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</si>
  <si>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</si>
  <si>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</si>
  <si>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</si>
  <si>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</si>
  <si>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</si>
  <si>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</si>
  <si>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</si>
  <si>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</si>
  <si>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</si>
  <si>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</si>
  <si>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</si>
  <si>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</si>
  <si>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</si>
  <si>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</si>
  <si>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</si>
  <si>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</si>
  <si>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</si>
  <si>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</si>
  <si>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</si>
  <si>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</si>
  <si>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</si>
  <si>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</si>
  <si>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</si>
  <si>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</si>
  <si>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</si>
  <si>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</si>
  <si>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</si>
  <si>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</si>
  <si>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</si>
  <si>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</si>
  <si>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</si>
  <si>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</si>
  <si>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</si>
  <si>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</si>
  <si>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</si>
  <si>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</si>
  <si>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</si>
  <si>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</si>
  <si>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</si>
  <si>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</si>
  <si>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</si>
  <si>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</si>
  <si>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</si>
  <si>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</si>
  <si>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</si>
  <si>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</si>
  <si>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</si>
  <si>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</si>
  <si>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</si>
  <si>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</si>
  <si>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</si>
  <si>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</si>
  <si>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</si>
  <si>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</si>
  <si>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</si>
  <si>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</si>
  <si>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</si>
  <si>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</si>
  <si>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</si>
  <si>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</si>
  <si>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</si>
  <si>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</si>
  <si>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</si>
  <si>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</si>
  <si>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</si>
  <si>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</si>
  <si>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</si>
  <si>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</si>
  <si>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</si>
  <si>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</si>
  <si>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</si>
  <si>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</si>
  <si>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</si>
  <si>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</si>
  <si>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</si>
  <si>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</si>
  <si>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</si>
  <si>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</si>
  <si>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</si>
  <si>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</si>
  <si>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</si>
  <si>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</si>
  <si>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</si>
  <si>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</si>
  <si>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</si>
  <si>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</si>
  <si>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</si>
  <si>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</si>
  <si>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</si>
  <si>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</si>
  <si>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</si>
  <si>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</si>
  <si>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</si>
  <si>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</si>
  <si>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</si>
  <si>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</si>
  <si>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</si>
  <si>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</si>
  <si>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</si>
  <si>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</si>
  <si>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</si>
  <si>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</si>
  <si>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</si>
  <si>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</si>
  <si>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</si>
  <si>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</si>
  <si>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</si>
  <si>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</si>
  <si>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</si>
  <si>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</si>
  <si>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</si>
  <si>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</si>
  <si>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</si>
  <si>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</si>
  <si>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</si>
  <si>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</si>
  <si>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</si>
  <si>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</si>
  <si>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</si>
  <si>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</si>
  <si>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</si>
  <si>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</si>
  <si>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</si>
  <si>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</si>
  <si>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</si>
  <si>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</si>
  <si>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</si>
  <si>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</si>
  <si>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</si>
  <si>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</si>
  <si>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</si>
  <si>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</si>
  <si>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</si>
  <si>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</si>
  <si>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</si>
  <si>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</si>
  <si>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</si>
  <si>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</si>
  <si>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</si>
  <si>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</si>
  <si>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</si>
  <si>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</si>
  <si>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</si>
  <si>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</si>
  <si>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</si>
  <si>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</si>
  <si>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</si>
  <si>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</si>
  <si>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</si>
  <si>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</si>
  <si>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</si>
  <si>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</si>
  <si>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</si>
  <si>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</si>
  <si>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</si>
  <si>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</si>
  <si>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</si>
  <si>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</si>
  <si>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</si>
  <si>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</si>
  <si>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</si>
  <si>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</si>
  <si>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</si>
  <si>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</si>
  <si>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</si>
  <si>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</si>
  <si>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</si>
  <si>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</si>
  <si>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</si>
  <si>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</si>
  <si>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</si>
  <si>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</si>
  <si>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</si>
  <si>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</si>
  <si>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</si>
  <si>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</si>
  <si>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</si>
  <si>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</si>
  <si>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</si>
  <si>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</si>
  <si>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</si>
  <si>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</si>
  <si>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</si>
  <si>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</si>
  <si>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</si>
  <si>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</si>
  <si>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</si>
  <si>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</si>
  <si>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</si>
  <si>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</si>
  <si>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</si>
  <si>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</si>
  <si>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</si>
  <si>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</si>
  <si>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</si>
  <si>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</si>
  <si>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</si>
  <si>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</si>
  <si>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</si>
  <si>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</si>
  <si>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</si>
  <si>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</si>
  <si>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</si>
  <si>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</si>
  <si>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</si>
  <si>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</si>
  <si>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</si>
  <si>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</si>
  <si>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</si>
  <si>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</si>
  <si>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</si>
  <si>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</si>
  <si>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</si>
  <si>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</si>
  <si>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</si>
  <si>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</si>
  <si>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</si>
  <si>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</si>
  <si>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</si>
  <si>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</si>
  <si>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</si>
  <si>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</si>
  <si>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</si>
  <si>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</si>
  <si>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</si>
  <si>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</si>
  <si>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</si>
  <si>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</si>
  <si>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</si>
  <si>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</si>
  <si>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</si>
  <si>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</si>
  <si>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</si>
  <si>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</si>
  <si>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</si>
  <si>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</si>
  <si>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</si>
  <si>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</si>
  <si>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</si>
  <si>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</si>
  <si>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</si>
  <si>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</si>
  <si>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</si>
  <si>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</si>
  <si>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</si>
  <si>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</si>
  <si>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</si>
  <si>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</si>
  <si>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</si>
  <si>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</si>
  <si>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</si>
  <si>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</si>
  <si>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</si>
  <si>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</si>
  <si>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</si>
  <si>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</si>
  <si>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</si>
  <si>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</si>
  <si>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</si>
  <si>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</si>
  <si>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</si>
  <si>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</si>
  <si>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</si>
  <si>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</si>
  <si>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</si>
  <si>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</si>
  <si>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</si>
  <si>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</si>
  <si>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</si>
  <si>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</si>
  <si>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</si>
  <si>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</si>
  <si>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</si>
  <si>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</si>
  <si>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</si>
  <si>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</si>
  <si>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</si>
  <si>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</si>
  <si>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</si>
  <si>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</si>
  <si>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</si>
  <si>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</si>
  <si>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</si>
  <si>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</si>
  <si>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</si>
  <si>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</si>
  <si>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</si>
  <si>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</si>
  <si>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</si>
  <si>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</si>
  <si>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</si>
  <si>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</si>
  <si>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</si>
  <si>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</si>
  <si>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</si>
  <si>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</si>
  <si>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</si>
  <si>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</si>
  <si>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</si>
  <si>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</si>
  <si>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</si>
  <si>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</si>
  <si>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</si>
  <si>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</si>
  <si>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</si>
  <si>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</si>
  <si>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</si>
  <si>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</si>
  <si>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</si>
  <si>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</si>
  <si>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</si>
  <si>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</si>
  <si>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</si>
  <si>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</si>
  <si>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</si>
  <si>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</si>
  <si>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</si>
  <si>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</si>
  <si>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</si>
  <si>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</si>
  <si>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</si>
  <si>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</si>
  <si>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</si>
  <si>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</si>
  <si>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</si>
  <si>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</si>
  <si>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</si>
  <si>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</si>
  <si>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</si>
  <si>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</si>
  <si>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</si>
  <si>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</si>
  <si>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</si>
  <si>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</si>
  <si>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</si>
  <si>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</si>
  <si>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</si>
  <si>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</si>
  <si>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</si>
  <si>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</si>
  <si>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</si>
  <si>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</si>
  <si>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</si>
  <si>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</si>
  <si>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</si>
  <si>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</si>
  <si>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</si>
  <si>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</si>
  <si>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</si>
  <si>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</si>
  <si>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</si>
  <si>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</si>
  <si>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</si>
  <si>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</si>
  <si>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</si>
  <si>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</si>
  <si>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</si>
  <si>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</si>
  <si>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</si>
  <si>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</si>
  <si>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</si>
  <si>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</si>
  <si>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</si>
  <si>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</si>
  <si>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</si>
  <si>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</si>
  <si>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</si>
  <si>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</si>
  <si>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</si>
  <si>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</si>
  <si>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</si>
  <si>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</si>
  <si>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</si>
  <si>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</si>
  <si>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</si>
  <si>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</si>
  <si>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</si>
  <si>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</si>
  <si>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</si>
  <si>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</si>
  <si>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</si>
  <si>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</si>
  <si>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</si>
  <si>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</si>
  <si>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</si>
  <si>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</si>
  <si>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</si>
  <si>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</si>
  <si>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</si>
  <si>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</si>
  <si>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</si>
  <si>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</si>
  <si>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</si>
  <si>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</si>
  <si>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</si>
  <si>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</si>
  <si>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</si>
  <si>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</si>
  <si>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</si>
  <si>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</si>
  <si>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</si>
  <si>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</si>
  <si>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</si>
  <si>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</si>
  <si>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</si>
  <si>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</si>
  <si>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</si>
  <si>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</si>
  <si>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</si>
  <si>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</si>
  <si>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</si>
  <si>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</si>
  <si>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</si>
  <si>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</si>
  <si>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</si>
  <si>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</si>
  <si>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</si>
  <si>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</si>
  <si>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</si>
  <si>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</si>
  <si>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</si>
  <si>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</si>
  <si>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</si>
  <si>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</si>
  <si>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</si>
  <si>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</si>
  <si>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</si>
  <si>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</si>
  <si>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</si>
  <si>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</si>
  <si>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</si>
  <si>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</si>
  <si>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</si>
  <si>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</si>
  <si>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</si>
  <si>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</si>
  <si>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</si>
  <si>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</si>
  <si>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</si>
  <si>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</si>
  <si>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</si>
  <si>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</si>
  <si>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</si>
  <si>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</si>
  <si>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</si>
  <si>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</si>
  <si>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</si>
  <si>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</si>
  <si>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</si>
  <si>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</si>
  <si>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</si>
  <si>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</si>
  <si>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</si>
  <si>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</si>
  <si>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</si>
  <si>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</si>
  <si>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</si>
  <si>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</si>
  <si>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</si>
  <si>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</si>
  <si>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</si>
  <si>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</si>
  <si>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</si>
  <si>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</si>
  <si>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</si>
  <si>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</si>
  <si>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</si>
  <si>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</si>
  <si>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</si>
  <si>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</si>
  <si>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</si>
  <si>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</si>
  <si>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</si>
  <si>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</si>
  <si>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</si>
  <si>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</si>
  <si>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</si>
  <si>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</si>
  <si>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</si>
  <si>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</si>
  <si>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</si>
  <si>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</si>
  <si>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</si>
  <si>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</si>
  <si>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</si>
  <si>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</si>
  <si>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</si>
  <si>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</si>
  <si>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</si>
  <si>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</si>
  <si>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</si>
  <si>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</si>
  <si>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</si>
  <si>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</si>
  <si>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</si>
  <si>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</si>
  <si>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</si>
  <si>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</si>
  <si>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</si>
  <si>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</si>
  <si>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</si>
  <si>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</si>
  <si>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</si>
  <si>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</si>
  <si>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</si>
  <si>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</si>
  <si>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</si>
  <si>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</si>
  <si>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</si>
  <si>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</si>
  <si>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</si>
  <si>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</si>
  <si>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</si>
  <si>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</si>
  <si>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</si>
  <si>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</si>
  <si>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</si>
  <si>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</si>
  <si>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</si>
  <si>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</si>
  <si>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</si>
  <si>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</si>
  <si>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</si>
  <si>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</si>
  <si>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</si>
  <si>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</si>
  <si>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</si>
  <si>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</si>
  <si>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</si>
  <si>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</si>
  <si>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</si>
  <si>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</si>
  <si>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</si>
  <si>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</si>
  <si>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</si>
  <si>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</si>
  <si>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</si>
  <si>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</si>
  <si>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</si>
  <si>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</si>
  <si>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</si>
  <si>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</si>
  <si>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</si>
  <si>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</si>
  <si>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</si>
  <si>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</si>
  <si>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</si>
  <si>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</si>
  <si>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</si>
  <si>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</si>
  <si>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</si>
  <si>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</si>
  <si>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</si>
  <si>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</si>
  <si>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</si>
  <si>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</si>
  <si>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</si>
  <si>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</si>
  <si>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</si>
  <si>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</si>
  <si>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</si>
  <si>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</si>
  <si>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</si>
  <si>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</si>
  <si>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</si>
  <si>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</si>
  <si>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</si>
  <si>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</si>
  <si>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</si>
  <si>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</si>
  <si>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</si>
  <si>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</si>
  <si>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</si>
  <si>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</si>
  <si>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</si>
  <si>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</si>
  <si>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</si>
  <si>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</si>
  <si>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</si>
  <si>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</si>
  <si>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</si>
  <si>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</si>
  <si>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</si>
  <si>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</si>
  <si>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</si>
  <si>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</si>
  <si>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</si>
  <si>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</si>
  <si>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</si>
  <si>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</si>
  <si>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</si>
  <si>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</si>
  <si>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</si>
  <si>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</si>
  <si>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</si>
  <si>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</si>
  <si>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</si>
  <si>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</si>
  <si>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</si>
  <si>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</si>
  <si>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</si>
  <si>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</si>
  <si>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</si>
  <si>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</si>
  <si>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</si>
  <si>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</si>
  <si>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</si>
  <si>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</si>
  <si>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</si>
  <si>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</si>
  <si>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</si>
  <si>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</si>
  <si>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</si>
  <si>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</si>
  <si>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</si>
  <si>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</si>
  <si>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</si>
  <si>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</si>
  <si>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</si>
  <si>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</si>
  <si>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</si>
  <si>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</si>
  <si>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</si>
  <si>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</si>
  <si>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</si>
  <si>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</si>
  <si>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</si>
  <si>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</si>
  <si>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</si>
  <si>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</si>
  <si>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</si>
  <si>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</si>
  <si>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</si>
  <si>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</si>
  <si>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</si>
  <si>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</si>
  <si>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</si>
  <si>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</si>
  <si>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</si>
  <si>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</si>
  <si>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</si>
  <si>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</si>
  <si>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</si>
  <si>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</si>
  <si>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</si>
  <si>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</si>
  <si>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</si>
  <si>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</si>
  <si>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</si>
  <si>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</si>
  <si>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</si>
  <si>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</si>
  <si>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</si>
  <si>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</si>
  <si>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</si>
  <si>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</si>
  <si>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</si>
  <si>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</si>
  <si>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</si>
  <si>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</si>
  <si>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</si>
  <si>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</si>
  <si>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</si>
  <si>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</si>
  <si>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</si>
  <si>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</si>
  <si>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</si>
  <si>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</si>
  <si>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</si>
  <si>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</si>
  <si>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</si>
  <si>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</si>
  <si>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</si>
  <si>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</si>
  <si>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</si>
  <si>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</si>
  <si>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</si>
  <si>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</si>
  <si>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</si>
  <si>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</si>
  <si>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</si>
  <si>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</si>
  <si>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</si>
  <si>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</si>
  <si>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</si>
  <si>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</si>
  <si>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</si>
  <si>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</si>
  <si>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</si>
  <si>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</si>
  <si>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</si>
  <si>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</si>
  <si>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</si>
  <si>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</si>
  <si>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</si>
  <si>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</si>
  <si>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</si>
  <si>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</si>
  <si>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</si>
  <si>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</si>
  <si>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</si>
  <si>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</si>
  <si>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</si>
  <si>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</si>
  <si>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</si>
  <si>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</si>
  <si>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</si>
  <si>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</si>
  <si>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</si>
  <si>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</si>
  <si>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</si>
  <si>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</si>
  <si>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</si>
  <si>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</si>
  <si>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</si>
  <si>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</si>
  <si>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</si>
  <si>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</si>
  <si>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</si>
  <si>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</si>
  <si>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</si>
  <si>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</si>
  <si>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</si>
  <si>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</si>
  <si>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</si>
  <si>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</si>
  <si>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</si>
  <si>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</si>
  <si>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</si>
  <si>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</si>
  <si>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</si>
  <si>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</si>
  <si>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</si>
  <si>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</si>
  <si>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</si>
  <si>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</si>
  <si>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</si>
  <si>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</si>
  <si>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</si>
  <si>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</si>
  <si>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</si>
  <si>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</si>
  <si>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</si>
  <si>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</si>
  <si>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</si>
  <si>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</si>
  <si>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</si>
  <si>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</si>
  <si>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</si>
  <si>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</si>
  <si>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</si>
  <si>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</si>
  <si>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</si>
  <si>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</si>
  <si>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</si>
  <si>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</si>
  <si>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</si>
  <si>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</si>
  <si>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</si>
  <si>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</si>
  <si>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</si>
  <si>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</si>
  <si>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</si>
  <si>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</si>
  <si>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</si>
  <si>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</si>
  <si>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</si>
  <si>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</si>
  <si>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</si>
  <si>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</si>
  <si>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</si>
  <si>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</si>
  <si>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</si>
  <si>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</si>
  <si>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</si>
  <si>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</si>
  <si>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</si>
  <si>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</si>
  <si>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</si>
  <si>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</si>
  <si>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</si>
  <si>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</si>
  <si>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</si>
  <si>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</si>
  <si>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</si>
  <si>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</si>
  <si>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</si>
  <si>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</si>
  <si>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</si>
  <si>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</si>
  <si>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</si>
  <si>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</si>
  <si>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</si>
  <si>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</si>
  <si>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</si>
  <si>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</si>
  <si>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</si>
  <si>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</si>
  <si>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</si>
  <si>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</si>
  <si>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</si>
  <si>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</si>
  <si>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</si>
  <si>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</si>
  <si>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</si>
  <si>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</si>
  <si>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</si>
  <si>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</si>
  <si>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</si>
  <si>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</si>
  <si>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</si>
  <si>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</si>
  <si>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</si>
  <si>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</si>
  <si>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</si>
  <si>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</si>
  <si>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</si>
  <si>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</si>
  <si>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</si>
  <si>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</si>
  <si>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</si>
  <si>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</si>
  <si>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</si>
  <si>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</si>
  <si>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</si>
  <si>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</si>
  <si>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</si>
  <si>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</si>
  <si>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</si>
  <si>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</si>
  <si>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</si>
  <si>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</si>
  <si>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</si>
  <si>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</si>
  <si>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</si>
  <si>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</si>
  <si>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</si>
  <si>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</si>
  <si>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</si>
  <si>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</si>
  <si>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</si>
  <si>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</si>
  <si>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</si>
  <si>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</si>
  <si>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</si>
  <si>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</si>
  <si>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</si>
  <si>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</si>
  <si>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</si>
  <si>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</si>
  <si>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</si>
  <si>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</si>
  <si>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</si>
  <si>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</si>
  <si>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</si>
  <si>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</si>
  <si>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</si>
  <si>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</si>
  <si>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</si>
  <si>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</si>
  <si>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</si>
  <si>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</si>
  <si>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</si>
  <si>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</si>
  <si>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</si>
  <si>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</si>
  <si>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</si>
  <si>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</si>
  <si>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</si>
  <si>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</si>
  <si>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</si>
  <si>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</si>
  <si>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</si>
  <si>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</si>
  <si>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</si>
  <si>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</si>
  <si>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</si>
  <si>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</si>
  <si>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</si>
  <si>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</si>
  <si>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</si>
  <si>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</si>
  <si>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</si>
  <si>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</si>
  <si>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</si>
  <si>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</si>
  <si>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</si>
  <si>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</si>
  <si>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</si>
  <si>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</si>
  <si>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</si>
  <si>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</si>
  <si>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</si>
  <si>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</si>
  <si>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</si>
  <si>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</si>
  <si>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</si>
  <si>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</si>
  <si>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</si>
  <si>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</si>
  <si>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</si>
  <si>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</si>
  <si>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</si>
  <si>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</si>
  <si>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</si>
  <si>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</si>
  <si>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</si>
  <si>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</si>
  <si>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</si>
  <si>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</si>
  <si>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</si>
  <si>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</si>
  <si>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</si>
  <si>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</si>
  <si>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</si>
  <si>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</si>
  <si>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</si>
  <si>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</si>
  <si>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</si>
  <si>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</si>
  <si>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</si>
  <si>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</si>
  <si>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</si>
  <si>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</si>
  <si>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</si>
  <si>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</si>
  <si>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</si>
  <si>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</si>
  <si>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</si>
  <si>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</si>
  <si>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</si>
  <si>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</si>
  <si>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</si>
  <si>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</si>
  <si>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</si>
  <si>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</si>
  <si>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</si>
  <si>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</si>
  <si>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</si>
  <si>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</si>
  <si>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</si>
  <si>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</si>
  <si>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</si>
  <si>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</si>
  <si>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</si>
  <si>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</si>
  <si>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</si>
  <si>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</si>
  <si>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</si>
  <si>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</si>
  <si>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</si>
  <si>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</si>
  <si>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</si>
  <si>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</si>
  <si>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</si>
  <si>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</si>
  <si>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</si>
  <si>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</si>
  <si>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</si>
  <si>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</si>
  <si>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</si>
  <si>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</si>
  <si>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</si>
  <si>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</si>
  <si>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</si>
  <si>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</si>
  <si>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</si>
  <si>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</si>
  <si>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</si>
  <si>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</si>
  <si>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</si>
  <si>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</si>
  <si>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</si>
  <si>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</si>
  <si>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</si>
  <si>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</si>
  <si>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</si>
  <si>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</si>
  <si>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</si>
  <si>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</si>
  <si>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</si>
  <si>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</si>
  <si>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</si>
  <si>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</si>
  <si>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</si>
  <si>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</si>
  <si>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</si>
  <si>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</si>
  <si>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</si>
  <si>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</si>
  <si>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</si>
  <si>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</si>
  <si>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</si>
  <si>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</si>
  <si>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</si>
  <si>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</si>
  <si>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</si>
  <si>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</si>
  <si>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</si>
  <si>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</si>
  <si>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</si>
  <si>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</si>
  <si>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</si>
  <si>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</si>
  <si>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</si>
  <si>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</si>
  <si>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</si>
  <si>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</si>
  <si>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</si>
  <si>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</si>
  <si>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</si>
  <si>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</si>
  <si>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</si>
  <si>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</si>
  <si>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</si>
  <si>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</si>
  <si>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</si>
  <si>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</si>
  <si>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</si>
  <si>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</si>
  <si>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</si>
  <si>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</si>
  <si>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</si>
  <si>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</si>
  <si>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</si>
  <si>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</si>
  <si>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</si>
  <si>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</si>
  <si>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</si>
  <si>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</si>
  <si>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</si>
  <si>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</si>
  <si>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</si>
  <si>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</si>
  <si>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</si>
  <si>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</si>
  <si>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</si>
  <si>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</si>
  <si>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</si>
  <si>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</si>
  <si>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</si>
  <si>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</si>
  <si>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</si>
  <si>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</si>
  <si>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</si>
  <si>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</si>
  <si>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</si>
  <si>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</si>
  <si>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</si>
  <si>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</si>
  <si>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</si>
  <si>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</si>
  <si>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</si>
  <si>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</si>
  <si>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</si>
  <si>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</si>
  <si>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</si>
  <si>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</si>
  <si>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</si>
  <si>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</si>
  <si>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</si>
  <si>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</si>
  <si>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</si>
  <si>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</si>
  <si>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</si>
  <si>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</si>
  <si>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</si>
  <si>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</si>
  <si>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</si>
  <si>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</si>
  <si>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</si>
  <si>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</si>
  <si>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</si>
  <si>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</si>
  <si>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</si>
  <si>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</si>
  <si>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</si>
  <si>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</si>
  <si>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</si>
  <si>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</si>
  <si>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</si>
  <si>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</si>
  <si>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</si>
  <si>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</si>
  <si>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</si>
  <si>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</si>
  <si>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</si>
  <si>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</si>
  <si>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</si>
  <si>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</si>
  <si>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</si>
  <si>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</si>
  <si>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</si>
  <si>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</si>
  <si>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</si>
  <si>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</si>
  <si>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</si>
  <si>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</si>
  <si>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</si>
  <si>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</si>
  <si>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</si>
  <si>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</si>
  <si>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</si>
  <si>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</si>
  <si>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</si>
  <si>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</si>
  <si>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</si>
  <si>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</si>
  <si>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</si>
  <si>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</si>
  <si>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</si>
  <si>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</si>
  <si>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</si>
  <si>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</si>
  <si>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</si>
  <si>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</si>
  <si>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</si>
  <si>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</si>
  <si>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</si>
  <si>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</si>
  <si>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</si>
  <si>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</si>
  <si>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</si>
  <si>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</si>
  <si>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</si>
  <si>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</si>
  <si>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</si>
  <si>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</si>
  <si>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</si>
  <si>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</si>
  <si>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</si>
  <si>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</si>
  <si>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</si>
  <si>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</si>
  <si>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</si>
  <si>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</si>
  <si>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</si>
  <si>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</si>
  <si>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</si>
  <si>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</si>
  <si>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</si>
  <si>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</si>
  <si>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</si>
  <si>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</si>
  <si>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</si>
  <si>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</si>
  <si>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</si>
  <si>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</si>
  <si>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</si>
  <si>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</si>
  <si>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</si>
  <si>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</si>
  <si>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</si>
  <si>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</si>
  <si>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</si>
  <si>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</si>
  <si>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</si>
  <si>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</si>
  <si>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</si>
  <si>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</si>
  <si>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</si>
  <si>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</si>
  <si>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</si>
  <si>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</si>
  <si>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</si>
  <si>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</si>
  <si>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</si>
  <si>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</si>
  <si>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</si>
  <si>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</si>
  <si>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</si>
  <si>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</si>
  <si>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</si>
  <si>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</si>
  <si>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</si>
  <si>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</si>
  <si>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</si>
  <si>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</si>
  <si>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</si>
  <si>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</si>
  <si>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</si>
  <si>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</si>
  <si>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</si>
  <si>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</si>
  <si>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</si>
  <si>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</si>
  <si>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</si>
  <si>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</si>
  <si>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</si>
  <si>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</si>
  <si>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</si>
  <si>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</si>
  <si>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</si>
  <si>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</si>
  <si>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</si>
  <si>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</si>
  <si>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</si>
  <si>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</si>
  <si>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</si>
  <si>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</si>
  <si>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</si>
  <si>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</si>
  <si>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</si>
  <si>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</si>
  <si>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</si>
  <si>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</si>
  <si>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</si>
  <si>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</si>
  <si>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</si>
  <si>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</si>
  <si>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</si>
  <si>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</si>
  <si>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</si>
  <si>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</si>
  <si>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</si>
  <si>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</si>
  <si>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</si>
  <si>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</si>
  <si>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</si>
  <si>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</si>
  <si>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</si>
  <si>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</si>
  <si>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</si>
  <si>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</si>
  <si>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</si>
  <si>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</si>
  <si>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</si>
  <si>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</si>
  <si>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</si>
  <si>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</si>
  <si>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</si>
  <si>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</si>
  <si>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</si>
  <si>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</si>
  <si>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</si>
  <si>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</si>
  <si>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</si>
  <si>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</si>
  <si>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</si>
  <si>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</si>
  <si>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</si>
  <si>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</si>
  <si>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</si>
  <si>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</si>
  <si>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</si>
  <si>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</si>
  <si>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</si>
  <si>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</si>
  <si>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</si>
  <si>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</si>
  <si>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</si>
  <si>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</si>
  <si>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</si>
  <si>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</si>
  <si>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</si>
  <si>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</si>
  <si>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</si>
  <si>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</si>
  <si>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</si>
  <si>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</si>
  <si>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</si>
  <si>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</si>
  <si>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</si>
  <si>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</si>
  <si>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</si>
  <si>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</si>
  <si>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</si>
  <si>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</si>
  <si>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</si>
  <si>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</si>
  <si>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</si>
  <si>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</si>
  <si>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</si>
  <si>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</si>
  <si>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</si>
  <si>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</si>
  <si>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</si>
  <si>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</si>
  <si>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</si>
  <si>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</si>
  <si>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</si>
  <si>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</si>
  <si>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</si>
  <si>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</si>
  <si>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</si>
  <si>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</si>
  <si>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</si>
  <si>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</si>
  <si>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</si>
  <si>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</si>
  <si>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</si>
  <si>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</si>
  <si>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</si>
  <si>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</si>
  <si>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</si>
  <si>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</si>
  <si>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</si>
  <si>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</si>
  <si>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</si>
  <si>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</si>
  <si>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</si>
  <si>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</si>
  <si>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</si>
  <si>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</si>
  <si>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</si>
  <si>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</si>
  <si>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</si>
  <si>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</si>
  <si>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</si>
  <si>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</si>
  <si>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</si>
  <si>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</si>
  <si>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</si>
  <si>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</si>
  <si>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</si>
  <si>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</si>
  <si>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</si>
  <si>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</si>
  <si>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</si>
  <si>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</si>
  <si>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</si>
  <si>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</si>
  <si>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</si>
  <si>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</si>
  <si>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</si>
  <si>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</si>
  <si>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</si>
  <si>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</si>
  <si>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</si>
  <si>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</si>
  <si>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</si>
  <si>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</si>
  <si>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</si>
  <si>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</si>
  <si>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</si>
  <si>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</si>
  <si>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</si>
  <si>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</si>
  <si>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</si>
  <si>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</si>
  <si>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</si>
  <si>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</si>
  <si>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</si>
  <si>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</si>
  <si>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</si>
  <si>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</si>
  <si>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</si>
  <si>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</si>
  <si>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</si>
  <si>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</si>
  <si>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</si>
  <si>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</si>
  <si>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</si>
  <si>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</si>
  <si>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</si>
  <si>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</si>
  <si>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</si>
  <si>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</si>
  <si>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</si>
  <si>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</si>
  <si>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</si>
  <si>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</si>
  <si>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</si>
  <si>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</si>
  <si>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</si>
  <si>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</si>
  <si>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</si>
  <si>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</si>
  <si>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</si>
  <si>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</si>
  <si>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</si>
  <si>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</si>
  <si>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</si>
  <si>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</si>
  <si>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</si>
  <si>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</si>
  <si>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</si>
  <si>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</si>
  <si>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</si>
  <si>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</si>
  <si>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</si>
  <si>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</si>
  <si>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</si>
  <si>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</si>
  <si>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</si>
  <si>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</si>
  <si>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</si>
  <si>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</si>
  <si>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</si>
  <si>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</si>
  <si>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</si>
  <si>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</si>
  <si>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</si>
  <si>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</si>
  <si>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</si>
  <si>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</si>
  <si>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</si>
  <si>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</si>
  <si>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</si>
  <si>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</si>
  <si>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</si>
  <si>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</si>
  <si>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</si>
  <si>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</si>
  <si>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</si>
  <si>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</si>
  <si>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</si>
  <si>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</si>
  <si>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</si>
  <si>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</si>
  <si>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</si>
  <si>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</si>
  <si>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</si>
  <si>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</si>
  <si>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</si>
  <si>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</si>
  <si>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</si>
  <si>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</si>
  <si>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</si>
  <si>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</si>
  <si>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</si>
  <si>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</si>
  <si>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</si>
  <si>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</si>
  <si>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</si>
  <si>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</si>
  <si>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</si>
  <si>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</si>
  <si>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</si>
  <si>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</si>
  <si>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</si>
  <si>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</si>
  <si>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</si>
  <si>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</si>
  <si>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</si>
  <si>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</si>
  <si>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</si>
  <si>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</si>
  <si>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</si>
  <si>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</si>
  <si>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</si>
  <si>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</si>
  <si>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</si>
  <si>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</si>
  <si>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</si>
  <si>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</si>
  <si>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</si>
  <si>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</si>
  <si>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</si>
  <si>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</si>
  <si>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</si>
  <si>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</si>
  <si>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</si>
  <si>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</si>
  <si>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</si>
  <si>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</si>
  <si>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</si>
  <si>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</si>
  <si>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</si>
  <si>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</si>
  <si>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</si>
  <si>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</si>
  <si>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</si>
  <si>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</si>
  <si>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</si>
  <si>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</si>
  <si>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</si>
  <si>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</si>
  <si>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</si>
  <si>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</si>
  <si>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</si>
  <si>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</si>
  <si>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</si>
  <si>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</si>
  <si>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</si>
  <si>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</si>
  <si>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</si>
  <si>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</si>
  <si>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</si>
  <si>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</si>
  <si>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</si>
  <si>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</si>
  <si>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</si>
  <si>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</si>
  <si>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</si>
  <si>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</si>
  <si>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</si>
  <si>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</si>
  <si>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</si>
  <si>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</si>
  <si>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</si>
  <si>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</si>
  <si>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</si>
  <si>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</si>
  <si>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</si>
  <si>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</si>
  <si>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</si>
  <si>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</si>
  <si>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</si>
  <si>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</si>
  <si>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</si>
  <si>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</si>
  <si>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</si>
  <si>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</si>
  <si>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</si>
  <si>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</si>
  <si>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</si>
  <si>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</si>
  <si>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</si>
  <si>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</si>
  <si>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</si>
  <si>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</si>
  <si>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</si>
  <si>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</si>
  <si>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</si>
  <si>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</si>
  <si>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</si>
  <si>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</si>
  <si>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</si>
  <si>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</si>
  <si>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</si>
  <si>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</si>
  <si>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</si>
  <si>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</si>
  <si>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</si>
  <si>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</si>
  <si>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</si>
  <si>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</si>
  <si>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</si>
  <si>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</si>
  <si>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</si>
  <si>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</si>
  <si>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</si>
  <si>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</si>
  <si>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</si>
  <si>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</si>
  <si>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</si>
  <si>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</si>
  <si>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</si>
  <si>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</si>
  <si>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</si>
  <si>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</si>
  <si>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</si>
  <si>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</si>
  <si>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</si>
  <si>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</si>
  <si>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</si>
  <si>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</si>
  <si>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</si>
  <si>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</si>
  <si>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</si>
  <si>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</si>
  <si>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</si>
  <si>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</si>
  <si>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</si>
  <si>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</si>
  <si>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</si>
  <si>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</si>
  <si>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</si>
  <si>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</si>
  <si>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</si>
  <si>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</si>
  <si>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</si>
  <si>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</si>
  <si>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</si>
  <si>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</si>
  <si>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</si>
  <si>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</si>
  <si>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</si>
  <si>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</si>
  <si>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</si>
  <si>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</si>
  <si>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</si>
  <si>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</si>
  <si>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</si>
  <si>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</si>
  <si>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</si>
  <si>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</si>
  <si>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</si>
  <si>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</si>
  <si>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</si>
  <si>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</si>
  <si>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</si>
  <si>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</si>
  <si>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</si>
  <si>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</si>
  <si>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</si>
  <si>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</si>
  <si>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</si>
  <si>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</si>
  <si>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</si>
  <si>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</si>
  <si>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</si>
  <si>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</si>
  <si>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</si>
  <si>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</si>
  <si>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</si>
  <si>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</si>
  <si>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</si>
  <si>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</si>
  <si>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</si>
  <si>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</si>
  <si>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</si>
  <si>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</si>
  <si>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</si>
  <si>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</si>
  <si>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</si>
  <si>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</si>
  <si>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</si>
  <si>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</si>
  <si>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</si>
  <si>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</si>
  <si>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</si>
  <si>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</si>
  <si>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</si>
  <si>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</si>
  <si>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</si>
  <si>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</si>
  <si>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</si>
  <si>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</si>
  <si>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</si>
  <si>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</si>
  <si>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</si>
  <si>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</si>
  <si>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</si>
  <si>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</si>
  <si>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</si>
  <si>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</si>
  <si>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</si>
  <si>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</si>
  <si>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</si>
  <si>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</si>
  <si>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</si>
  <si>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</si>
  <si>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</si>
  <si>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</si>
  <si>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</si>
  <si>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</si>
  <si>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</si>
  <si>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</si>
  <si>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</si>
  <si>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</si>
  <si>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</si>
  <si>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</si>
  <si>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</si>
  <si>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</si>
  <si>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</si>
  <si>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</si>
  <si>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</si>
  <si>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</si>
  <si>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</si>
  <si>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</si>
  <si>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</si>
  <si>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</si>
  <si>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</si>
  <si>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</si>
  <si>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</si>
  <si>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</si>
  <si>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</si>
  <si>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</si>
  <si>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</si>
  <si>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</si>
  <si>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</si>
  <si>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</si>
  <si>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</si>
  <si>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</si>
  <si>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</si>
  <si>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</si>
  <si>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</si>
  <si>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</si>
  <si>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</si>
  <si>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</si>
  <si>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</si>
  <si>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</si>
  <si>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</si>
  <si>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</si>
  <si>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</si>
  <si>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</si>
  <si>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</si>
  <si>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</si>
  <si>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</si>
  <si>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</si>
  <si>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</si>
  <si>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</si>
  <si>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</si>
  <si>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</si>
  <si>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</si>
  <si>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</si>
  <si>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</si>
  <si>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</si>
  <si>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</si>
  <si>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</si>
  <si>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</si>
  <si>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</si>
  <si>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</si>
  <si>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</si>
  <si>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</si>
  <si>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</si>
  <si>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</si>
  <si>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</si>
  <si>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</si>
  <si>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</si>
  <si>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</si>
  <si>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</si>
  <si>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</si>
  <si>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</si>
  <si>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</si>
  <si>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</si>
  <si>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</si>
  <si>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</si>
  <si>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</si>
  <si>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</si>
  <si>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</si>
  <si>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</si>
  <si>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</si>
  <si>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</si>
  <si>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</si>
  <si>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</si>
  <si>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</si>
  <si>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</si>
  <si>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</si>
  <si>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</si>
  <si>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</si>
  <si>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</si>
  <si>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</si>
  <si>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</si>
  <si>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</si>
  <si>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</si>
  <si>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</si>
  <si>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</si>
  <si>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</si>
  <si>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</si>
  <si>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</si>
  <si>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</si>
  <si>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</si>
  <si>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</si>
  <si>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</si>
  <si>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</si>
  <si>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</si>
  <si>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</si>
  <si>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</si>
  <si>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</si>
  <si>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</si>
  <si>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</si>
  <si>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</si>
  <si>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</si>
  <si>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</si>
  <si>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</si>
  <si>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</si>
  <si>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</si>
  <si>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</si>
  <si>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</si>
  <si>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</si>
  <si>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</si>
  <si>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</si>
  <si>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</si>
  <si>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</si>
  <si>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</si>
  <si>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</si>
  <si>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</si>
  <si>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</si>
  <si>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</si>
  <si>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</si>
  <si>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</si>
  <si>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</si>
  <si>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</si>
  <si>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</si>
  <si>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</si>
  <si>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</si>
  <si>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</si>
  <si>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</si>
  <si>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</si>
  <si>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</si>
  <si>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</si>
  <si>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</si>
  <si>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</si>
  <si>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</si>
  <si>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</si>
  <si>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</si>
  <si>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</si>
  <si>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</si>
  <si>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</si>
  <si>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</si>
  <si>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</si>
  <si>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</si>
  <si>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</si>
  <si>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</si>
  <si>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</si>
  <si>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</si>
  <si>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</si>
  <si>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</si>
  <si>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</si>
  <si>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</si>
  <si>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</si>
  <si>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</si>
  <si>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</si>
  <si>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</si>
  <si>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</si>
  <si>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</si>
  <si>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</si>
  <si>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</si>
  <si>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</si>
  <si>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</si>
  <si>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</si>
  <si>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</si>
  <si>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</si>
  <si>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</si>
  <si>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</si>
  <si>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</si>
  <si>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</si>
  <si>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</si>
  <si>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</si>
  <si>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</si>
  <si>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</si>
  <si>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</si>
  <si>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</si>
  <si>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</si>
  <si>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</si>
  <si>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</si>
  <si>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</si>
  <si>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</si>
  <si>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</si>
  <si>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</si>
  <si>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</si>
  <si>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</si>
  <si>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</si>
  <si>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</si>
  <si>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</si>
  <si>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</si>
  <si>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</si>
  <si>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</si>
  <si>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</si>
  <si>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</si>
  <si>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</si>
  <si>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</si>
  <si>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</si>
  <si>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</si>
  <si>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</si>
  <si>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</si>
  <si>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</si>
  <si>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</si>
  <si>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</si>
  <si>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</si>
  <si>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</si>
  <si>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</si>
  <si>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</si>
  <si>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</si>
  <si>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</si>
  <si>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</si>
  <si>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</si>
  <si>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</si>
  <si>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</si>
  <si>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</si>
  <si>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</si>
  <si>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</si>
  <si>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</si>
  <si>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</si>
  <si>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</si>
  <si>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</si>
  <si>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</si>
  <si>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</si>
  <si>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</si>
  <si>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</si>
  <si>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</si>
  <si>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</si>
  <si>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</si>
  <si>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</si>
  <si>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</si>
  <si>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</si>
  <si>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</si>
  <si>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</si>
  <si>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</si>
  <si>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</si>
  <si>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</si>
  <si>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</si>
  <si>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</si>
  <si>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</si>
  <si>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</si>
  <si>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</si>
  <si>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</si>
  <si>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</si>
  <si>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</si>
  <si>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</si>
  <si>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</si>
  <si>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</si>
  <si>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</si>
  <si>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</si>
  <si>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</si>
  <si>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</si>
  <si>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</si>
  <si>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</si>
  <si>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</si>
  <si>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</si>
  <si>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</si>
  <si>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</si>
  <si>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</si>
  <si>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</si>
  <si>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</si>
  <si>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</si>
  <si>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</si>
  <si>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</si>
  <si>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</si>
  <si>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</si>
  <si>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</si>
  <si>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</si>
  <si>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</si>
  <si>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</si>
  <si>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</si>
  <si>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</si>
  <si>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</si>
  <si>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</si>
  <si>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</si>
  <si>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</si>
  <si>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</si>
  <si>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</si>
  <si>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</si>
  <si>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</si>
  <si>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</si>
  <si>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</si>
  <si>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</si>
  <si>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</si>
  <si>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</si>
  <si>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</si>
  <si>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</si>
  <si>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</si>
  <si>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</si>
  <si>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</si>
  <si>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</si>
  <si>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</si>
  <si>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</si>
  <si>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</si>
  <si>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</si>
  <si>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</si>
  <si>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</si>
  <si>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</si>
  <si>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</si>
  <si>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</si>
  <si>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</si>
  <si>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</si>
  <si>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</si>
  <si>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</si>
  <si>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</si>
  <si>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</si>
  <si>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</si>
  <si>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</si>
  <si>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</si>
  <si>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</si>
  <si>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</si>
  <si>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</si>
  <si>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</si>
  <si>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</si>
  <si>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</si>
  <si>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</si>
  <si>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</si>
  <si>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</si>
  <si>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</si>
  <si>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</si>
  <si>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</si>
  <si>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</si>
  <si>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</si>
  <si>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</si>
  <si>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</si>
  <si>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</si>
  <si>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</si>
  <si>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</si>
  <si>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</si>
  <si>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</si>
  <si>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</si>
  <si>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</si>
  <si>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</si>
  <si>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</si>
  <si>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</si>
  <si>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</si>
  <si>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</si>
  <si>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</si>
  <si>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</si>
  <si>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</si>
  <si>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</si>
  <si>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</si>
  <si>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</si>
  <si>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</si>
  <si>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</si>
  <si>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</si>
  <si>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</si>
  <si>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</si>
  <si>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</si>
  <si>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</si>
  <si>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</si>
  <si>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</si>
  <si>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</si>
  <si>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</si>
  <si>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</si>
  <si>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</si>
  <si>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</si>
  <si>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</si>
  <si>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</si>
  <si>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</si>
  <si>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</si>
  <si>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</si>
  <si>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</si>
  <si>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</si>
  <si>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</si>
  <si>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</si>
  <si>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</si>
  <si>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</si>
  <si>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</si>
  <si>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</si>
  <si>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</si>
  <si>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</si>
  <si>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</si>
  <si>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</si>
  <si>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</si>
  <si>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</si>
  <si>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</si>
  <si>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</si>
  <si>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</si>
  <si>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</si>
  <si>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</si>
  <si>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</si>
  <si>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</si>
  <si>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</si>
  <si>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</si>
  <si>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</si>
  <si>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</si>
  <si>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</si>
  <si>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</si>
  <si>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</si>
  <si>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</si>
  <si>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</si>
  <si>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</si>
  <si>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</si>
  <si>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</si>
  <si>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</si>
  <si>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</si>
  <si>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</si>
  <si>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</si>
  <si>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</si>
  <si>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</si>
  <si>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</si>
  <si>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</si>
  <si>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</si>
  <si>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</si>
  <si>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</si>
  <si>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</si>
  <si>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</si>
  <si>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</si>
  <si>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</si>
  <si>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</si>
  <si>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</si>
  <si>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</si>
  <si>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</si>
  <si>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</si>
  <si>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</si>
  <si>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</si>
  <si>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</si>
  <si>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</si>
  <si>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</si>
  <si>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</si>
  <si>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</si>
  <si>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</si>
  <si>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</si>
  <si>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</si>
  <si>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</si>
  <si>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</si>
  <si>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</si>
  <si>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</si>
  <si>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</si>
  <si>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</si>
  <si>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</si>
  <si>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</si>
  <si>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</si>
  <si>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</si>
  <si>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</si>
  <si>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</si>
  <si>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</si>
  <si>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</si>
  <si>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</si>
  <si>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</si>
  <si>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</si>
  <si>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</si>
  <si>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</si>
  <si>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</si>
  <si>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</si>
  <si>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</si>
  <si>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</si>
  <si>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</si>
  <si>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</si>
  <si>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</si>
  <si>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</si>
  <si>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</si>
  <si>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</si>
  <si>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</si>
  <si>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</si>
  <si>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</si>
  <si>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</si>
  <si>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</si>
  <si>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</si>
  <si>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</si>
  <si>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</si>
  <si>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</si>
  <si>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</si>
  <si>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</si>
  <si>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</si>
  <si>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</si>
  <si>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</si>
  <si>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</si>
  <si>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</si>
  <si>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</si>
  <si>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</si>
  <si>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</si>
  <si>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</si>
  <si>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</si>
  <si>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</si>
  <si>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</si>
  <si>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</si>
  <si>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</si>
  <si>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</si>
  <si>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</si>
  <si>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</si>
  <si>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</si>
  <si>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</si>
  <si>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</si>
  <si>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</si>
  <si>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</si>
  <si>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</si>
  <si>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</si>
  <si>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</si>
  <si>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</si>
  <si>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</si>
  <si>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</si>
  <si>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</si>
  <si>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</si>
  <si>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</si>
  <si>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</si>
  <si>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</si>
  <si>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</si>
  <si>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</si>
  <si>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</si>
  <si>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</si>
  <si>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</si>
  <si>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</si>
  <si>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</si>
  <si>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</si>
  <si>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</si>
  <si>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</si>
  <si>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</si>
  <si>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</si>
  <si>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</si>
  <si>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</si>
  <si>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</si>
  <si>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</si>
  <si>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</si>
  <si>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</si>
  <si>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</si>
  <si>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</si>
  <si>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</si>
  <si>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</si>
  <si>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</si>
  <si>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</si>
  <si>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</si>
  <si>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</si>
  <si>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</si>
  <si>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</si>
  <si>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</si>
  <si>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</si>
  <si>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</si>
  <si>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</si>
  <si>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</si>
  <si>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</si>
  <si>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</si>
  <si>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</si>
  <si>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</si>
  <si>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</si>
  <si>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</si>
  <si>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</si>
  <si>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</si>
  <si>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</si>
  <si>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</si>
  <si>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</si>
  <si>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</si>
  <si>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</si>
  <si>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</si>
  <si>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</si>
  <si>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</si>
  <si>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</si>
  <si>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</si>
  <si>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</si>
  <si>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</si>
  <si>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</si>
  <si>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</si>
  <si>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</si>
  <si>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</si>
  <si>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</si>
  <si>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</si>
  <si>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</si>
  <si>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</si>
  <si>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</si>
  <si>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</si>
  <si>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</si>
  <si>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</si>
  <si>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</si>
  <si>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</si>
  <si>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</si>
  <si>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</si>
  <si>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</si>
  <si>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</si>
  <si>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</si>
  <si>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</si>
  <si>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</si>
  <si>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</si>
  <si>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</si>
  <si>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</si>
  <si>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</si>
  <si>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</si>
  <si>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</si>
  <si>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</si>
  <si>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</si>
  <si>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</si>
  <si>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</si>
  <si>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</si>
  <si>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</si>
  <si>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</si>
  <si>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</si>
  <si>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</si>
  <si>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</si>
  <si>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</si>
  <si>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</si>
  <si>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</si>
  <si>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</si>
  <si>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</si>
  <si>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</si>
  <si>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</si>
  <si>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</si>
  <si>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</si>
  <si>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</si>
  <si>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</si>
  <si>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</si>
  <si>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</si>
  <si>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</si>
  <si>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</si>
  <si>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</si>
  <si>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</si>
  <si>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</si>
  <si>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</si>
  <si>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</si>
  <si>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</si>
  <si>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</si>
  <si>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</si>
  <si>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</si>
  <si>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</si>
  <si>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</si>
  <si>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</si>
  <si>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</si>
  <si>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</si>
  <si>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</si>
  <si>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</si>
  <si>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</si>
  <si>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</si>
  <si>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</si>
  <si>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</si>
  <si>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</si>
  <si>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</si>
  <si>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</si>
  <si>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</si>
  <si>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</si>
  <si>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</si>
  <si>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</si>
  <si>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</si>
  <si>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</si>
  <si>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</si>
  <si>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</si>
  <si>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</si>
  <si>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</si>
  <si>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</si>
  <si>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</si>
  <si>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</si>
  <si>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</si>
  <si>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</si>
  <si>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</si>
  <si>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</si>
  <si>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</si>
  <si>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</si>
  <si>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</si>
  <si>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</si>
  <si>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</si>
  <si>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</si>
  <si>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</si>
  <si>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</si>
  <si>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</si>
  <si>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</si>
  <si>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</si>
  <si>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</si>
  <si>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</si>
  <si>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</si>
  <si>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</si>
  <si>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</si>
  <si>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</si>
  <si>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</si>
  <si>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</si>
  <si>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</si>
  <si>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</si>
  <si>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</si>
  <si>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</si>
  <si>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</si>
  <si>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</si>
  <si>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</si>
  <si>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</si>
  <si>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</si>
  <si>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</si>
  <si>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</si>
  <si>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</si>
  <si>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</si>
  <si>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</si>
  <si>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</si>
  <si>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</si>
  <si>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</si>
  <si>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</si>
  <si>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</si>
  <si>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</si>
  <si>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</si>
  <si>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</si>
  <si>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</si>
  <si>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</si>
  <si>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</si>
  <si>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</si>
  <si>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</si>
  <si>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</si>
  <si>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</si>
  <si>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</si>
  <si>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</si>
  <si>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</si>
  <si>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</si>
  <si>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</si>
  <si>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</si>
  <si>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</si>
  <si>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</si>
  <si>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</si>
  <si>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</si>
  <si>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</si>
  <si>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</si>
  <si>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</si>
  <si>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</si>
  <si>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</si>
  <si>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</si>
  <si>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</si>
  <si>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</si>
  <si>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</si>
  <si>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</si>
  <si>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</si>
  <si>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</si>
  <si>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</si>
  <si>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</si>
  <si>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</si>
  <si>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</si>
  <si>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</si>
  <si>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</si>
  <si>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</si>
  <si>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</si>
  <si>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</si>
  <si>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</si>
  <si>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</si>
  <si>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</si>
  <si>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</si>
  <si>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</si>
  <si>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</si>
  <si>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</si>
  <si>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</si>
  <si>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</si>
  <si>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</si>
  <si>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</si>
  <si>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</si>
  <si>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</si>
  <si>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</si>
  <si>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</si>
  <si>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</si>
  <si>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</si>
  <si>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</si>
  <si>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</si>
  <si>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</si>
  <si>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</si>
  <si>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</si>
  <si>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</si>
  <si>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</si>
  <si>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</si>
  <si>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</si>
  <si>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</si>
  <si>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</si>
  <si>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</si>
  <si>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</si>
  <si>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</si>
  <si>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</si>
  <si>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</si>
  <si>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</si>
  <si>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</si>
  <si>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</si>
  <si>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</si>
  <si>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</si>
  <si>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</si>
  <si>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</si>
  <si>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</si>
  <si>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</si>
  <si>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</si>
  <si>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</si>
  <si>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</si>
  <si>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</si>
  <si>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</si>
  <si>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</si>
  <si>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</si>
  <si>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</si>
  <si>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</si>
  <si>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</si>
  <si>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</si>
  <si>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</si>
  <si>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</si>
  <si>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</si>
  <si>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</si>
  <si>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</si>
  <si>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</si>
  <si>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</si>
  <si>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</si>
  <si>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</si>
  <si>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</si>
  <si>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</si>
  <si>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</si>
  <si>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</si>
  <si>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</si>
  <si>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</si>
  <si>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</si>
  <si>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</si>
  <si>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</si>
  <si>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</si>
  <si>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</si>
  <si>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</si>
  <si>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</si>
  <si>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</si>
  <si>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</si>
  <si>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</si>
  <si>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</si>
  <si>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</si>
  <si>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</si>
  <si>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</si>
  <si>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</si>
  <si>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</si>
  <si>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</si>
  <si>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</si>
  <si>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</si>
  <si>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</si>
  <si>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</si>
  <si>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</si>
  <si>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</si>
  <si>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</si>
  <si>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</si>
  <si>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</si>
  <si>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</si>
  <si>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</si>
  <si>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</si>
  <si>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</si>
  <si>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</si>
  <si>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</si>
  <si>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</si>
  <si>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</si>
  <si>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</si>
  <si>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</si>
  <si>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</si>
  <si>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</si>
  <si>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</si>
  <si>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</si>
  <si>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</si>
  <si>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</si>
  <si>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</si>
  <si>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</si>
  <si>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</si>
  <si>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</si>
  <si>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</si>
  <si>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</si>
  <si>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</si>
  <si>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</si>
  <si>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</si>
  <si>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</si>
  <si>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</si>
  <si>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</si>
  <si>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</si>
  <si>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</si>
  <si>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</si>
  <si>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</si>
  <si>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</si>
  <si>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</si>
  <si>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</si>
  <si>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</si>
  <si>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</si>
  <si>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</si>
  <si>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</si>
  <si>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</si>
  <si>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</si>
  <si>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</si>
  <si>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</si>
  <si>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</si>
  <si>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</si>
  <si>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</si>
  <si>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</si>
  <si>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</si>
  <si>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</si>
  <si>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</si>
  <si>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</si>
  <si>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</si>
  <si>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</si>
  <si>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</si>
  <si>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</si>
  <si>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</si>
  <si>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</si>
  <si>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</si>
  <si>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</si>
  <si>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</si>
  <si>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</si>
  <si>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</si>
  <si>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</si>
  <si>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</si>
  <si>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</si>
  <si>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</si>
  <si>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</si>
  <si>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</si>
  <si>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</si>
  <si>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</si>
  <si>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</si>
  <si>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</si>
  <si>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</si>
  <si>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</si>
  <si>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</si>
  <si>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</si>
  <si>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</si>
  <si>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</si>
  <si>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</si>
  <si>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</si>
  <si>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</si>
  <si>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</si>
  <si>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</si>
  <si>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</si>
  <si>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</si>
  <si>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</si>
  <si>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</si>
  <si>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</si>
  <si>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</si>
  <si>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</si>
  <si>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</si>
  <si>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</si>
  <si>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</si>
  <si>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</si>
  <si>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</si>
  <si>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</si>
  <si>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</si>
  <si>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</si>
  <si>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</si>
  <si>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</si>
  <si>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</si>
  <si>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</si>
  <si>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</si>
  <si>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</si>
  <si>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</si>
  <si>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</si>
  <si>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</si>
  <si>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</si>
  <si>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</si>
  <si>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</si>
  <si>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</si>
  <si>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</si>
  <si>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</si>
  <si>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</si>
  <si>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</si>
  <si>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</si>
  <si>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</si>
  <si>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</si>
  <si>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</si>
  <si>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</si>
  <si>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</si>
  <si>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</si>
  <si>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</si>
  <si>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</si>
  <si>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</si>
  <si>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</si>
  <si>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</si>
  <si>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</si>
  <si>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</si>
  <si>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</si>
  <si>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</si>
  <si>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</si>
  <si>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</si>
  <si>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</si>
  <si>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</si>
  <si>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</si>
  <si>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</si>
  <si>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</si>
  <si>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</si>
  <si>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</si>
  <si>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</si>
  <si>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</si>
  <si>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</si>
  <si>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</si>
  <si>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</si>
  <si>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</si>
  <si>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</si>
  <si>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</si>
  <si>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</si>
  <si>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</si>
  <si>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</si>
  <si>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</si>
  <si>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</si>
  <si>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</si>
  <si>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</si>
  <si>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</si>
  <si>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</si>
  <si>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</si>
  <si>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</si>
  <si>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</si>
  <si>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</si>
  <si>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</si>
  <si>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</si>
  <si>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</si>
  <si>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</si>
  <si>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</si>
  <si>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</si>
  <si>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</si>
  <si>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</si>
  <si>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</si>
  <si>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</si>
  <si>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</si>
  <si>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</si>
  <si>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</si>
  <si>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</si>
  <si>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</si>
  <si>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</si>
  <si>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</si>
  <si>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</si>
  <si>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</si>
  <si>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</si>
  <si>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</si>
  <si>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</si>
  <si>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</si>
  <si>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</si>
  <si>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</si>
  <si>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</si>
  <si>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</si>
  <si>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</si>
  <si>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</si>
  <si>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</si>
  <si>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</si>
  <si>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</si>
  <si>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</si>
  <si>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</si>
  <si>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</si>
  <si>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</si>
  <si>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</si>
  <si>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</si>
  <si>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</si>
  <si>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</si>
  <si>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</si>
  <si>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</si>
  <si>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</si>
  <si>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</si>
  <si>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</si>
  <si>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</si>
  <si>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</si>
  <si>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</si>
  <si>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</si>
  <si>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</si>
  <si>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</si>
  <si>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</si>
  <si>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</si>
  <si>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</si>
  <si>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</si>
  <si>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</si>
  <si>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</si>
  <si>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</si>
  <si>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</si>
  <si>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</si>
  <si>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</si>
  <si>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</si>
  <si>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</si>
  <si>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</si>
  <si>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</si>
  <si>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</si>
  <si>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</si>
  <si>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</si>
  <si>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</si>
  <si>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</si>
  <si>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</si>
  <si>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</si>
  <si>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</si>
  <si>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</si>
  <si>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</si>
  <si>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</si>
  <si>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</si>
  <si>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</si>
  <si>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</si>
  <si>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</si>
  <si>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</si>
  <si>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</si>
  <si>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</si>
  <si>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</si>
  <si>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</si>
  <si>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</si>
  <si>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</si>
  <si>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</si>
  <si>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</si>
  <si>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</si>
  <si>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</si>
  <si>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</si>
  <si>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</si>
  <si>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</si>
  <si>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</si>
  <si>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</si>
  <si>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</si>
  <si>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</si>
  <si>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</si>
  <si>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</si>
  <si>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</si>
  <si>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</si>
  <si>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</si>
  <si>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</si>
  <si>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</si>
  <si>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</si>
  <si>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</si>
  <si>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</si>
  <si>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</si>
  <si>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</si>
  <si>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</si>
  <si>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</si>
  <si>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</si>
  <si>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</si>
  <si>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</si>
  <si>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</si>
  <si>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</si>
  <si>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</si>
  <si>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</si>
  <si>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</si>
  <si>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</si>
  <si>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</si>
  <si>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</si>
  <si>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</si>
  <si>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</si>
  <si>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</si>
  <si>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</si>
  <si>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</si>
  <si>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</si>
  <si>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</si>
  <si>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</si>
  <si>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</si>
  <si>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</si>
  <si>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</si>
  <si>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</si>
  <si>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</si>
  <si>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</si>
  <si>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</si>
  <si>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</si>
  <si>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</si>
  <si>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</si>
  <si>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</si>
  <si>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</si>
  <si>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</si>
  <si>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</si>
  <si>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</si>
  <si>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</si>
  <si>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</si>
  <si>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</si>
  <si>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</si>
  <si>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</si>
  <si>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</si>
  <si>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</si>
  <si>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</si>
  <si>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</si>
  <si>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</si>
  <si>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</si>
  <si>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</si>
  <si>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</si>
  <si>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</si>
  <si>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</si>
  <si>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</si>
  <si>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</si>
  <si>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</si>
  <si>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</si>
  <si>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</si>
  <si>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</si>
  <si>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</si>
  <si>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</si>
  <si>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</si>
  <si>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</si>
  <si>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</si>
  <si>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</si>
  <si>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</si>
  <si>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</si>
  <si>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</si>
  <si>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</si>
  <si>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</si>
  <si>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</si>
  <si>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</si>
  <si>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</si>
  <si>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</si>
  <si>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</si>
  <si>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</si>
  <si>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</si>
  <si>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</si>
  <si>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</si>
  <si>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</si>
  <si>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</si>
  <si>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</si>
  <si>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</si>
  <si>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</si>
  <si>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</si>
  <si>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</si>
  <si>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</si>
  <si>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</si>
  <si>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</si>
  <si>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</si>
  <si>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</si>
  <si>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</si>
  <si>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</si>
  <si>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</si>
  <si>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</si>
  <si>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</si>
  <si>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</si>
  <si>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</si>
  <si>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</si>
  <si>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</si>
  <si>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</si>
  <si>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</si>
  <si>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</si>
  <si>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</si>
  <si>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</si>
  <si>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</si>
  <si>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</si>
  <si>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</si>
  <si>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</si>
  <si>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</si>
  <si>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</si>
  <si>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</si>
  <si>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</si>
  <si>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</si>
  <si>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</si>
  <si>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</si>
  <si>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</si>
  <si>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</si>
  <si>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</si>
  <si>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</si>
  <si>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</si>
  <si>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</si>
  <si>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</si>
  <si>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</si>
  <si>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</si>
  <si>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</si>
  <si>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</si>
  <si>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</si>
  <si>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</si>
  <si>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</si>
  <si>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</si>
  <si>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</si>
  <si>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</si>
  <si>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</si>
  <si>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</si>
  <si>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</si>
  <si>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</si>
  <si>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</si>
  <si>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</si>
  <si>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</si>
  <si>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</si>
  <si>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</si>
  <si>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</si>
  <si>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</si>
  <si>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</si>
  <si>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</si>
  <si>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</si>
  <si>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</si>
  <si>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</si>
  <si>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</si>
  <si>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</si>
  <si>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</si>
  <si>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</si>
  <si>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</si>
  <si>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</si>
  <si>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</si>
  <si>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</si>
  <si>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</si>
  <si>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</si>
  <si>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</si>
  <si>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</si>
  <si>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</si>
  <si>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</si>
  <si>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</si>
  <si>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</si>
  <si>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</si>
  <si>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</si>
  <si>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</si>
  <si>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</si>
  <si>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</si>
  <si>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</si>
  <si>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</si>
  <si>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</si>
  <si>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</si>
  <si>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</si>
  <si>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</si>
  <si>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</si>
  <si>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</si>
  <si>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</si>
  <si>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</si>
  <si>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</si>
  <si>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</si>
  <si>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</si>
  <si>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</si>
  <si>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</si>
  <si>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</si>
  <si>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</si>
  <si>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</si>
  <si>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</si>
  <si>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</si>
  <si>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</si>
  <si>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</si>
  <si>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</si>
  <si>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</si>
  <si>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</si>
  <si>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</si>
  <si>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</si>
  <si>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</si>
  <si>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</si>
  <si>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</si>
  <si>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</si>
  <si>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</si>
  <si>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</si>
  <si>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</si>
  <si>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</si>
  <si>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</si>
  <si>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</si>
  <si>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</si>
  <si>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</si>
  <si>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</si>
  <si>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</si>
  <si>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</si>
  <si>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</si>
  <si>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</si>
  <si>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</si>
  <si>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</si>
  <si>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</si>
  <si>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</si>
  <si>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</si>
  <si>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</si>
  <si>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</si>
  <si>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</si>
  <si>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</si>
  <si>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</si>
  <si>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</si>
  <si>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</si>
  <si>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</si>
  <si>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</si>
  <si>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</si>
  <si>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</si>
  <si>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</si>
  <si>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</si>
  <si>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</si>
  <si>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</si>
  <si>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</si>
  <si>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</si>
  <si>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</si>
  <si>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</si>
  <si>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</si>
  <si>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</si>
  <si>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</si>
  <si>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</si>
  <si>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</si>
  <si>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</si>
  <si>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</si>
  <si>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</si>
  <si>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</si>
  <si>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</si>
  <si>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</si>
  <si>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</si>
  <si>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</si>
  <si>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</si>
  <si>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</si>
  <si>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</si>
  <si>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</si>
  <si>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</si>
  <si>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</si>
  <si>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</si>
  <si>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</si>
  <si>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</si>
  <si>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</si>
  <si>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</si>
  <si>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</si>
  <si>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</si>
  <si>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</si>
  <si>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</si>
  <si>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</si>
  <si>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</si>
  <si>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</si>
  <si>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</si>
  <si>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</si>
  <si>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</si>
  <si>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</si>
  <si>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</si>
  <si>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</si>
  <si>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</si>
  <si>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</si>
  <si>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</si>
  <si>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</si>
  <si>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</si>
  <si>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</si>
  <si>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</si>
  <si>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</si>
  <si>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</si>
  <si>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</si>
  <si>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</si>
  <si>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</si>
  <si>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</si>
  <si>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</si>
  <si>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</si>
  <si>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</si>
  <si>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</si>
  <si>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</si>
  <si>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</si>
  <si>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</si>
  <si>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</si>
  <si>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</si>
  <si>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</si>
  <si>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</si>
  <si>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</si>
  <si>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</si>
  <si>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</si>
  <si>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</si>
  <si>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</si>
  <si>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</si>
  <si>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</si>
  <si>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</si>
  <si>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</si>
  <si>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</si>
  <si>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</si>
  <si>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</si>
  <si>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</si>
  <si>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</si>
  <si>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</si>
  <si>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</si>
  <si>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</si>
  <si>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</si>
  <si>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</si>
  <si>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</si>
  <si>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</si>
  <si>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</si>
  <si>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</si>
  <si>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</si>
  <si>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</si>
  <si>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</si>
  <si>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</si>
  <si>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</si>
  <si>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</si>
  <si>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</si>
  <si>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</si>
  <si>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</si>
  <si>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</si>
  <si>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</si>
  <si>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</si>
  <si>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</si>
  <si>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</si>
  <si>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</si>
  <si>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</si>
  <si>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</si>
  <si>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</si>
  <si>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</si>
  <si>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</si>
  <si>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</si>
  <si>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</si>
  <si>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</si>
  <si>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</si>
  <si>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</si>
  <si>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</si>
  <si>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</si>
  <si>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</si>
  <si>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</si>
  <si>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</si>
  <si>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</si>
  <si>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</si>
  <si>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</si>
  <si>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</si>
  <si>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</si>
  <si>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</si>
  <si>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</si>
  <si>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</si>
  <si>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</si>
  <si>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</si>
  <si>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</si>
  <si>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</si>
  <si>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</si>
  <si>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</si>
  <si>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</si>
  <si>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</si>
  <si>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</si>
  <si>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</si>
  <si>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</si>
  <si>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</si>
  <si>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</si>
  <si>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</si>
  <si>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</si>
  <si>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</si>
  <si>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</si>
  <si>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</si>
  <si>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</si>
  <si>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</si>
  <si>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</si>
  <si>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</si>
  <si>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</si>
  <si>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</si>
  <si>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</si>
  <si>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</si>
  <si>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</si>
  <si>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</si>
  <si>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</si>
  <si>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</si>
  <si>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</si>
  <si>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</si>
  <si>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</si>
  <si>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</si>
  <si>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</si>
  <si>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</si>
  <si>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</si>
  <si>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</si>
  <si>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</si>
  <si>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</si>
  <si>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</si>
  <si>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</si>
  <si>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</si>
  <si>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</si>
  <si>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</si>
  <si>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</si>
  <si>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</si>
  <si>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</si>
  <si>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</si>
  <si>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</si>
  <si>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</si>
  <si>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</si>
  <si>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</si>
  <si>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</si>
  <si>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</si>
  <si>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</si>
  <si>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</si>
  <si>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</si>
  <si>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</si>
  <si>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</si>
  <si>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</si>
  <si>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</si>
  <si>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</si>
  <si>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</si>
  <si>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</si>
  <si>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</si>
  <si>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</si>
  <si>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</si>
  <si>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</si>
  <si>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</si>
  <si>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</si>
  <si>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</si>
  <si>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</si>
  <si>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</si>
  <si>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</si>
  <si>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</si>
  <si>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</si>
  <si>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</si>
  <si>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</si>
  <si>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</si>
  <si>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</si>
  <si>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</si>
  <si>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</si>
  <si>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</si>
  <si>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</si>
  <si>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</si>
  <si>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</si>
  <si>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</si>
  <si>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</si>
  <si>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</si>
  <si>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</si>
  <si>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</si>
  <si>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</si>
  <si>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</si>
  <si>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</si>
  <si>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</si>
  <si>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</si>
  <si>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</si>
  <si>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</si>
  <si>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</si>
  <si>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</si>
  <si>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</si>
  <si>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</si>
  <si>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</si>
  <si>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</si>
  <si>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</si>
  <si>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</si>
  <si>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</si>
  <si>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</si>
  <si>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</si>
  <si>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</si>
  <si>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</si>
  <si>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</si>
  <si>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</si>
  <si>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</si>
  <si>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</si>
  <si>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</si>
  <si>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</si>
  <si>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</si>
  <si>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</si>
  <si>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</si>
  <si>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</si>
  <si>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</si>
  <si>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</si>
  <si>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</si>
  <si>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</si>
  <si>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</si>
  <si>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</si>
  <si>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</si>
  <si>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</si>
  <si>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</si>
  <si>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</si>
  <si>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</si>
  <si>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</si>
  <si>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</si>
  <si>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</si>
  <si>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</si>
  <si>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</si>
  <si>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</si>
  <si>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</si>
  <si>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</si>
  <si>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</si>
  <si>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</si>
  <si>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</si>
  <si>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</si>
  <si>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</si>
  <si>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</si>
  <si>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</si>
  <si>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</si>
  <si>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</si>
  <si>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</si>
  <si>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</si>
  <si>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</si>
  <si>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</si>
  <si>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</si>
  <si>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</si>
  <si>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</si>
  <si>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</si>
  <si>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</si>
  <si>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</si>
  <si>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</si>
  <si>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</si>
  <si>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</si>
  <si>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</si>
  <si>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</si>
  <si>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</si>
  <si>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</si>
  <si>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</si>
  <si>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</si>
  <si>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</si>
  <si>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</si>
  <si>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</si>
  <si>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</si>
  <si>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</si>
  <si>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</si>
  <si>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</si>
  <si>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</si>
  <si>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</si>
  <si>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</si>
  <si>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</si>
  <si>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</si>
  <si>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</si>
  <si>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</si>
  <si>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</si>
  <si>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</si>
  <si>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</si>
  <si>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</si>
  <si>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</si>
  <si>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</si>
  <si>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</si>
  <si>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</si>
  <si>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</si>
  <si>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</si>
  <si>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</si>
  <si>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</si>
  <si>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</si>
  <si>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</si>
  <si>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</si>
  <si>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</si>
  <si>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</si>
  <si>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</si>
  <si>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</si>
  <si>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</si>
  <si>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</si>
  <si>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</si>
  <si>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</si>
  <si>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</si>
  <si>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</si>
  <si>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</si>
  <si>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</si>
  <si>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</si>
  <si>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</si>
  <si>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</si>
  <si>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</si>
  <si>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</si>
  <si>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</si>
  <si>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</si>
  <si>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</si>
  <si>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</si>
  <si>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</si>
  <si>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</si>
  <si>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</si>
  <si>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</si>
  <si>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</si>
  <si>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</si>
  <si>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</si>
  <si>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</si>
  <si>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</si>
  <si>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</si>
  <si>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</si>
  <si>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</si>
  <si>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</si>
  <si>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</si>
  <si>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</si>
  <si>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</si>
  <si>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</si>
  <si>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</si>
  <si>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</si>
  <si>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</si>
  <si>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</si>
  <si>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</si>
  <si>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</si>
  <si>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</si>
  <si>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</si>
  <si>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</si>
  <si>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</si>
  <si>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</si>
  <si>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</si>
  <si>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</si>
  <si>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</si>
  <si>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</si>
  <si>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</si>
  <si>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</si>
  <si>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</si>
  <si>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</si>
  <si>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</si>
  <si>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</si>
  <si>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</si>
  <si>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</si>
  <si>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</si>
  <si>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</si>
  <si>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</si>
  <si>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</si>
  <si>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</si>
  <si>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</si>
  <si>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</si>
  <si>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</si>
  <si>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</si>
  <si>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</si>
  <si>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</si>
  <si>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</si>
  <si>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</si>
  <si>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</si>
  <si>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</si>
  <si>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</si>
  <si>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</si>
  <si>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</si>
  <si>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</si>
  <si>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</si>
  <si>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</si>
  <si>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</si>
  <si>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</si>
  <si>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</si>
  <si>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</si>
  <si>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</si>
  <si>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</si>
  <si>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</si>
  <si>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</si>
  <si>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</si>
  <si>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</si>
  <si>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</si>
  <si>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</si>
  <si>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</si>
  <si>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</si>
  <si>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</si>
  <si>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</si>
  <si>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</si>
  <si>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</si>
  <si>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</si>
  <si>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</si>
  <si>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</si>
  <si>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</si>
  <si>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</si>
  <si>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</si>
  <si>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</si>
  <si>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</si>
  <si>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</si>
  <si>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</si>
  <si>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</si>
  <si>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</si>
  <si>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</si>
  <si>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</si>
  <si>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</si>
  <si>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</si>
  <si>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</si>
  <si>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</si>
  <si>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</si>
  <si>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</si>
  <si>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</si>
  <si>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</si>
  <si>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</si>
  <si>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</si>
  <si>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</si>
  <si>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</si>
  <si>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</si>
  <si>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</si>
  <si>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</si>
  <si>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</si>
  <si>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</si>
  <si>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</si>
  <si>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</si>
  <si>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</si>
  <si>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</si>
  <si>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</si>
  <si>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</si>
  <si>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</si>
  <si>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</si>
  <si>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</si>
  <si>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</si>
  <si>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</si>
  <si>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</si>
  <si>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</si>
  <si>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</si>
  <si>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</si>
  <si>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</si>
  <si>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</si>
  <si>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</si>
  <si>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</si>
  <si>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</si>
  <si>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</si>
  <si>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</si>
  <si>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</si>
  <si>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</si>
  <si>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</si>
  <si>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</si>
  <si>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</si>
  <si>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</si>
  <si>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</si>
  <si>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</si>
  <si>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</si>
  <si>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</si>
  <si>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</si>
  <si>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</si>
  <si>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</si>
  <si>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</si>
  <si>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</si>
  <si>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</si>
  <si>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</si>
  <si>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</si>
  <si>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</si>
  <si>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</si>
  <si>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</si>
  <si>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</si>
  <si>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</si>
  <si>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</si>
  <si>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</si>
  <si>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</si>
  <si>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</si>
  <si>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</si>
  <si>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</si>
  <si>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</si>
  <si>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</si>
  <si>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</si>
  <si>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</si>
  <si>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</si>
  <si>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</si>
  <si>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</si>
  <si>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</si>
  <si>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</si>
  <si>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</si>
  <si>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</si>
  <si>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</si>
  <si>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</si>
  <si>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</si>
  <si>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</si>
  <si>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</si>
  <si>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</si>
  <si>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</si>
  <si>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</si>
  <si>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</si>
  <si>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</si>
  <si>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</si>
  <si>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</si>
  <si>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</si>
  <si>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</si>
  <si>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</si>
  <si>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</si>
  <si>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</si>
  <si>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</si>
  <si>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</si>
  <si>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</si>
  <si>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</si>
  <si>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</si>
  <si>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</si>
  <si>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</si>
  <si>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</si>
  <si>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</si>
  <si>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</si>
  <si>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</si>
  <si>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</si>
  <si>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</si>
  <si>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</si>
  <si>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</si>
  <si>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</si>
  <si>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</si>
  <si>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</si>
  <si>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</si>
  <si>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</si>
  <si>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</si>
  <si>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</si>
  <si>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</si>
  <si>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</si>
  <si>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</si>
  <si>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</si>
  <si>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</si>
  <si>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</si>
  <si>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</si>
  <si>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</si>
  <si>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</si>
  <si>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</si>
  <si>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</si>
  <si>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</si>
  <si>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</si>
  <si>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</si>
  <si>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</si>
  <si>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</si>
  <si>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</si>
  <si>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</si>
  <si>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</si>
  <si>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</si>
  <si>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</si>
  <si>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</si>
  <si>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</si>
  <si>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</si>
  <si>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</si>
  <si>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</si>
  <si>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</si>
  <si>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</si>
  <si>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</si>
  <si>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</si>
  <si>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</si>
  <si>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</si>
  <si>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</si>
  <si>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</si>
  <si>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</si>
  <si>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</si>
  <si>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</si>
  <si>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</si>
  <si>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</si>
  <si>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</si>
  <si>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</si>
  <si>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</si>
  <si>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</si>
  <si>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</si>
  <si>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</si>
  <si>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</si>
  <si>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</si>
  <si>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</si>
  <si>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</si>
  <si>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</si>
  <si>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</si>
  <si>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</si>
  <si>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</si>
  <si>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</si>
  <si>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</si>
  <si>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</si>
  <si>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</si>
  <si>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</si>
  <si>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</si>
  <si>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</si>
  <si>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</si>
  <si>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</si>
  <si>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</si>
  <si>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</si>
  <si>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</si>
  <si>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</si>
  <si>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</si>
  <si>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</si>
  <si>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</si>
  <si>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</si>
  <si>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</si>
  <si>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</si>
  <si>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</si>
  <si>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</si>
  <si>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</si>
  <si>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</si>
  <si>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</si>
  <si>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</si>
  <si>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</si>
  <si>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</si>
  <si>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</si>
  <si>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</si>
  <si>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</si>
  <si>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</si>
  <si>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</si>
  <si>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</si>
  <si>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</si>
  <si>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</si>
  <si>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</si>
  <si>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</si>
  <si>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</si>
  <si>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</si>
  <si>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</si>
  <si>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</si>
  <si>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</si>
  <si>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</si>
  <si>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</si>
  <si>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</si>
  <si>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</si>
  <si>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</si>
  <si>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</si>
  <si>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</si>
  <si>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</si>
  <si>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</si>
  <si>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</si>
  <si>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</si>
  <si>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</si>
  <si>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</si>
  <si>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</si>
  <si>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</si>
  <si>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</si>
  <si>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</si>
  <si>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</si>
  <si>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</si>
  <si>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</si>
  <si>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</si>
  <si>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</si>
  <si>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</si>
  <si>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</si>
  <si>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</si>
  <si>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</si>
  <si>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</si>
  <si>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</si>
  <si>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</si>
  <si>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</si>
  <si>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</si>
  <si>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</si>
  <si>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</si>
  <si>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</si>
  <si>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</si>
  <si>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</si>
  <si>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</si>
  <si>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</si>
  <si>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</si>
  <si>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</si>
  <si>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</si>
  <si>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</si>
  <si>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</si>
  <si>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</si>
  <si>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</si>
  <si>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</si>
  <si>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</si>
  <si>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</si>
  <si>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</si>
  <si>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</si>
  <si>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</si>
  <si>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</si>
  <si>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</si>
  <si>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</si>
  <si>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</si>
  <si>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</si>
  <si>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</si>
  <si>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</si>
  <si>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</si>
  <si>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</si>
  <si>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</si>
  <si>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</si>
  <si>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</si>
  <si>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</si>
  <si>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</si>
  <si>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</si>
  <si>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</si>
  <si>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</si>
  <si>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</si>
  <si>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</si>
  <si>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</si>
  <si>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</si>
  <si>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</si>
  <si>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</si>
  <si>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</si>
  <si>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</si>
  <si>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</si>
  <si>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</si>
  <si>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</si>
  <si>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</si>
  <si>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</si>
  <si>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</si>
  <si>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</si>
  <si>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</si>
  <si>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</si>
  <si>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</si>
  <si>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</si>
  <si>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</si>
  <si>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</si>
  <si>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</si>
  <si>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</si>
  <si>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</si>
  <si>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</si>
  <si>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</si>
  <si>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</si>
  <si>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</si>
  <si>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</si>
  <si>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</si>
  <si>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</si>
  <si>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</si>
  <si>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</si>
  <si>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</si>
  <si>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</si>
  <si>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</si>
  <si>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</si>
  <si>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</si>
  <si>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</si>
  <si>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</si>
  <si>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</si>
  <si>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</si>
  <si>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</si>
  <si>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</si>
  <si>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</si>
  <si>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</si>
  <si>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</si>
  <si>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</si>
  <si>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</si>
  <si>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</si>
  <si>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</si>
  <si>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</si>
  <si>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</si>
  <si>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</si>
  <si>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</si>
  <si>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</si>
  <si>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</si>
  <si>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</si>
  <si>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</si>
  <si>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</si>
  <si>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</si>
  <si>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</si>
  <si>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</si>
  <si>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</si>
  <si>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</si>
  <si>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</si>
  <si>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</si>
  <si>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</si>
  <si>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</si>
  <si>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</si>
  <si>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</si>
  <si>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</si>
  <si>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</si>
  <si>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</si>
  <si>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</si>
  <si>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</si>
  <si>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</si>
  <si>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</si>
  <si>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</si>
  <si>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</si>
  <si>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</si>
  <si>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</si>
  <si>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</si>
  <si>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</si>
  <si>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</si>
  <si>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</si>
  <si>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</si>
  <si>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</si>
  <si>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</si>
  <si>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</si>
  <si>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</si>
  <si>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</si>
  <si>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</si>
  <si>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</si>
  <si>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</si>
  <si>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</si>
  <si>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</si>
  <si>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</si>
  <si>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</si>
  <si>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</si>
  <si>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</si>
  <si>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</si>
  <si>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</si>
  <si>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</si>
  <si>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</si>
  <si>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</si>
  <si>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</si>
  <si>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</si>
  <si>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</si>
  <si>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</si>
  <si>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</si>
  <si>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</si>
  <si>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</si>
  <si>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</si>
  <si>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</si>
  <si>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</si>
  <si>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</si>
  <si>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</si>
  <si>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</si>
  <si>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</si>
  <si>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</si>
  <si>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</si>
  <si>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</si>
  <si>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</si>
  <si>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</si>
  <si>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</si>
  <si>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</si>
  <si>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</si>
  <si>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</si>
  <si>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</si>
  <si>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</si>
  <si>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</si>
  <si>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</si>
  <si>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</si>
  <si>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</si>
  <si>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</si>
  <si>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</si>
  <si>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</si>
  <si>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</si>
  <si>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</si>
  <si>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</si>
  <si>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</si>
  <si>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</si>
  <si>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</si>
  <si>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</si>
  <si>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</si>
  <si>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</si>
  <si>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</si>
  <si>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</si>
  <si>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</si>
  <si>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</si>
  <si>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</si>
  <si>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</si>
  <si>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</si>
  <si>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</si>
  <si>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</si>
  <si>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</si>
  <si>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</si>
  <si>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</si>
  <si>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</si>
  <si>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</si>
  <si>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</si>
  <si>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</si>
  <si>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</si>
  <si>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</si>
  <si>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</si>
  <si>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</si>
  <si>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</si>
  <si>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</si>
  <si>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</si>
  <si>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</si>
  <si>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</si>
  <si>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</si>
  <si>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</si>
  <si>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</si>
  <si>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</si>
  <si>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</si>
  <si>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</si>
  <si>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</si>
  <si>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</si>
  <si>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</si>
  <si>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</si>
  <si>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</si>
  <si>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</si>
  <si>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</si>
  <si>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</si>
  <si>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</si>
  <si>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</si>
  <si>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</si>
  <si>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</si>
  <si>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</si>
  <si>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</si>
  <si>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</si>
  <si>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</si>
  <si>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</si>
  <si>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</si>
  <si>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</si>
  <si>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</si>
  <si>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</si>
  <si>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</si>
  <si>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</si>
  <si>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</si>
  <si>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</si>
  <si>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</si>
  <si>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</si>
  <si>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</si>
  <si>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</si>
  <si>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</si>
  <si>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</si>
  <si>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</si>
  <si>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</si>
  <si>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</si>
  <si>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</si>
  <si>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</si>
  <si>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</si>
  <si>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</si>
  <si>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</si>
  <si>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</si>
  <si>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</si>
  <si>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</si>
  <si>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</si>
  <si>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</si>
  <si>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</si>
  <si>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</si>
  <si>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</si>
  <si>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</si>
  <si>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</si>
  <si>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</si>
  <si>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</si>
  <si>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</si>
  <si>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</si>
  <si>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</si>
  <si>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</si>
  <si>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</si>
  <si>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</si>
  <si>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</si>
  <si>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</si>
  <si>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</si>
  <si>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</si>
  <si>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</si>
  <si>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</si>
  <si>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</si>
  <si>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</si>
  <si>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</si>
  <si>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</si>
  <si>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</si>
  <si>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</si>
  <si>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</si>
  <si>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</si>
  <si>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</si>
  <si>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</si>
  <si>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</si>
  <si>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</si>
  <si>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</si>
  <si>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</si>
  <si>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</si>
  <si>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</si>
  <si>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</si>
  <si>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</si>
  <si>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</si>
  <si>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</si>
  <si>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</si>
  <si>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</si>
  <si>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</si>
  <si>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</si>
  <si>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</si>
  <si>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</si>
  <si>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</si>
  <si>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</si>
  <si>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</si>
  <si>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</si>
  <si>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</si>
  <si>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</si>
  <si>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</si>
  <si>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</si>
  <si>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</si>
  <si>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</si>
  <si>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</si>
  <si>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</si>
  <si>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</si>
  <si>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</si>
  <si>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</si>
  <si>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</si>
  <si>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</si>
  <si>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</si>
  <si>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</si>
  <si>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</si>
  <si>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</si>
  <si>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</si>
  <si>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</si>
  <si>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</si>
  <si>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</si>
  <si>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</si>
  <si>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</si>
  <si>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</si>
  <si>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</si>
  <si>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</si>
  <si>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</si>
  <si>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</si>
  <si>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</si>
  <si>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</si>
  <si>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</si>
  <si>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</si>
  <si>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</si>
  <si>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</si>
  <si>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</si>
  <si>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</si>
  <si>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</si>
  <si>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</si>
  <si>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</si>
  <si>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</si>
  <si>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</si>
  <si>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</si>
  <si>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</si>
  <si>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</si>
  <si>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</si>
  <si>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</si>
  <si>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</si>
  <si>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</si>
  <si>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</si>
  <si>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</si>
  <si>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</si>
  <si>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</si>
  <si>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</si>
  <si>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</si>
  <si>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</si>
  <si>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</si>
  <si>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</si>
  <si>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</si>
  <si>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</si>
  <si>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</si>
  <si>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</si>
  <si>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</si>
  <si>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</si>
  <si>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</si>
  <si>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</si>
  <si>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</si>
  <si>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</si>
  <si>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</si>
  <si>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</si>
  <si>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</si>
  <si>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</si>
  <si>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</si>
  <si>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</si>
  <si>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</si>
  <si>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</si>
  <si>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</si>
  <si>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</si>
  <si>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</si>
  <si>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</si>
  <si>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</si>
  <si>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</si>
  <si>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</si>
  <si>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</si>
  <si>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</si>
  <si>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</si>
  <si>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</si>
  <si>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</si>
  <si>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</si>
  <si>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</si>
  <si>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</si>
  <si>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</si>
  <si>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</si>
  <si>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</si>
  <si>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</si>
  <si>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</si>
  <si>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</si>
  <si>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</si>
  <si>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</si>
  <si>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</si>
  <si>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</si>
  <si>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</si>
  <si>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</si>
  <si>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</si>
  <si>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</si>
  <si>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</si>
  <si>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</si>
  <si>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</si>
  <si>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</si>
  <si>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</si>
  <si>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</si>
  <si>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</si>
  <si>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</si>
  <si>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</si>
  <si>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</si>
  <si>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</si>
  <si>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</si>
  <si>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</si>
  <si>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</si>
  <si>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</si>
  <si>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</si>
  <si>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</si>
  <si>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</si>
  <si>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</si>
  <si>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</si>
  <si>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</si>
  <si>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</si>
  <si>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</si>
  <si>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</si>
  <si>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</si>
  <si>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</si>
  <si>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</si>
  <si>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</si>
  <si>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</si>
  <si>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</si>
  <si>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</si>
  <si>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</si>
  <si>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</si>
  <si>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</si>
  <si>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</si>
  <si>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</si>
  <si>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</si>
  <si>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</si>
  <si>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</si>
  <si>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</si>
  <si>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</si>
  <si>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</si>
  <si>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</si>
  <si>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</si>
  <si>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</si>
  <si>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</si>
  <si>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</si>
  <si>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</si>
  <si>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</si>
  <si>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</si>
  <si>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</si>
  <si>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</si>
  <si>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</si>
  <si>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</si>
  <si>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</si>
  <si>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</si>
  <si>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</si>
  <si>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</si>
  <si>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</si>
  <si>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</si>
  <si>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</si>
  <si>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</si>
  <si>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</si>
  <si>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</si>
  <si>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</si>
  <si>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</si>
  <si>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</si>
  <si>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</si>
  <si>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</si>
  <si>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</si>
  <si>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</si>
  <si>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</si>
  <si>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</si>
  <si>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</si>
  <si>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</si>
  <si>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</si>
  <si>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</si>
  <si>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</si>
  <si>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</si>
  <si>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</si>
  <si>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</si>
  <si>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</si>
  <si>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</si>
  <si>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</si>
  <si>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</si>
  <si>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</si>
  <si>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</si>
  <si>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</si>
  <si>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</si>
  <si>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</si>
  <si>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</si>
  <si>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</si>
  <si>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</si>
  <si>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</si>
  <si>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</si>
  <si>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</si>
  <si>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</si>
  <si>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</si>
  <si>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</si>
  <si>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</si>
  <si>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</si>
  <si>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</si>
  <si>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</si>
  <si>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</si>
  <si>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</si>
  <si>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</si>
  <si>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</si>
  <si>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</si>
  <si>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</si>
  <si>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</si>
  <si>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</si>
  <si>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</si>
  <si>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</si>
  <si>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</si>
  <si>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</si>
  <si>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</si>
  <si>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</si>
  <si>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</si>
  <si>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</si>
  <si>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</si>
  <si>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</si>
  <si>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</si>
  <si>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</si>
  <si>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</si>
  <si>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</si>
  <si>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</si>
  <si>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</si>
  <si>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</si>
  <si>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</si>
  <si>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</si>
  <si>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</si>
  <si>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</si>
  <si>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</si>
  <si>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</si>
  <si>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</si>
  <si>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</si>
  <si>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</si>
  <si>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</si>
  <si>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</si>
  <si>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</si>
  <si>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</si>
  <si>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</si>
  <si>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</si>
  <si>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</si>
  <si>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</si>
  <si>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</si>
  <si>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</si>
  <si>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</si>
  <si>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</si>
  <si>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</si>
  <si>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</si>
  <si>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</si>
  <si>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</si>
  <si>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</si>
  <si>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</si>
  <si>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</si>
  <si>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</si>
  <si>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</si>
  <si>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</si>
  <si>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</si>
  <si>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</si>
  <si>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</si>
  <si>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</si>
  <si>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</si>
  <si>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</si>
  <si>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</si>
  <si>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</si>
  <si>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</si>
  <si>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</si>
  <si>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</si>
  <si>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</si>
  <si>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</si>
  <si>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</si>
  <si>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</si>
  <si>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</si>
  <si>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</si>
  <si>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</si>
  <si>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</si>
  <si>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</si>
  <si>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</si>
  <si>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</si>
  <si>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</si>
  <si>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</si>
  <si>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</si>
  <si>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</si>
  <si>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</si>
  <si>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</si>
  <si>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</si>
  <si>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</si>
  <si>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</si>
  <si>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</si>
  <si>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</si>
  <si>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</si>
  <si>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</si>
  <si>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</si>
  <si>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</si>
  <si>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</si>
  <si>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</si>
  <si>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</si>
  <si>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</si>
  <si>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</si>
  <si>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</si>
  <si>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</si>
  <si>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</si>
  <si>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</si>
  <si>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</si>
  <si>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</si>
  <si>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</si>
  <si>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</si>
  <si>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</si>
  <si>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</si>
  <si>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</si>
  <si>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</si>
  <si>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</si>
  <si>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</si>
  <si>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</si>
  <si>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</si>
  <si>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</si>
  <si>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</si>
  <si>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</si>
  <si>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</si>
  <si>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</si>
  <si>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</si>
  <si>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</si>
  <si>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</si>
  <si>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</si>
  <si>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</si>
  <si>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</si>
  <si>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</si>
  <si>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</si>
  <si>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</si>
  <si>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</si>
  <si>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</si>
  <si>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</si>
  <si>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</si>
  <si>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</si>
  <si>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</si>
  <si>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</si>
  <si>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</si>
  <si>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</si>
  <si>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</si>
  <si>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</si>
  <si>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</si>
  <si>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</si>
  <si>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</si>
  <si>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</si>
  <si>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</si>
  <si>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</si>
  <si>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</si>
  <si>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</si>
  <si>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</si>
  <si>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</si>
  <si>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</si>
  <si>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</si>
  <si>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</si>
  <si>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</si>
  <si>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</si>
  <si>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</si>
  <si>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</si>
  <si>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</si>
  <si>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</si>
  <si>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</si>
  <si>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</si>
  <si>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</si>
  <si>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</si>
  <si>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</si>
  <si>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</si>
  <si>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</si>
  <si>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</si>
  <si>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</si>
  <si>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</si>
  <si>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</si>
  <si>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</si>
  <si>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</si>
  <si>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</si>
  <si>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</si>
  <si>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</si>
  <si>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</si>
  <si>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</si>
  <si>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</si>
  <si>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</si>
  <si>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</si>
  <si>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</si>
  <si>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</si>
  <si>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</si>
  <si>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</si>
  <si>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</si>
  <si>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</si>
  <si>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</si>
  <si>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</si>
  <si>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</si>
  <si>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</si>
  <si>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</si>
  <si>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</si>
  <si>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</si>
  <si>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</si>
  <si>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</si>
  <si>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</si>
  <si>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</si>
  <si>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</si>
  <si>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</si>
  <si>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</si>
  <si>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</si>
  <si>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</si>
  <si>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</si>
  <si>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</si>
  <si>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</si>
  <si>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</si>
  <si>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</si>
  <si>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</si>
  <si>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</si>
  <si>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</si>
  <si>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</si>
  <si>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</si>
  <si>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</si>
  <si>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</si>
  <si>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</si>
  <si>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</si>
  <si>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</si>
  <si>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</si>
  <si>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</si>
  <si>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</si>
  <si>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</si>
  <si>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</si>
  <si>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</si>
  <si>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</si>
  <si>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</si>
  <si>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</si>
  <si>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</si>
  <si>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</si>
  <si>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</si>
  <si>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</si>
  <si>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</si>
  <si>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</si>
  <si>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</si>
  <si>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</si>
  <si>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</si>
  <si>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</si>
  <si>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</si>
  <si>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</si>
  <si>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</si>
  <si>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</si>
  <si>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</si>
  <si>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</si>
  <si>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</si>
  <si>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</si>
  <si>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</si>
  <si>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</si>
  <si>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</si>
  <si>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</si>
  <si>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</si>
  <si>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</si>
  <si>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</si>
  <si>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</si>
  <si>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</si>
  <si>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</si>
  <si>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</si>
  <si>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</si>
  <si>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</si>
  <si>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</si>
  <si>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</si>
  <si>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</si>
  <si>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</si>
  <si>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</si>
  <si>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</si>
  <si>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</si>
  <si>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</si>
  <si>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</si>
  <si>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</si>
  <si>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</si>
  <si>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</si>
  <si>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</si>
  <si>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</si>
  <si>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</si>
  <si>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</si>
  <si>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</si>
  <si>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</si>
  <si>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</si>
  <si>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</si>
  <si>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</si>
  <si>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</si>
  <si>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</si>
  <si>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</si>
  <si>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</si>
  <si>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</si>
  <si>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</si>
  <si>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</si>
  <si>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</si>
  <si>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</si>
  <si>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</si>
  <si>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</si>
  <si>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</si>
  <si>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</si>
  <si>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</si>
  <si>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</si>
  <si>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</si>
  <si>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</si>
  <si>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</si>
  <si>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</si>
  <si>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</si>
  <si>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</si>
  <si>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</si>
  <si>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</si>
  <si>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</si>
  <si>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</si>
  <si>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</si>
  <si>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</si>
  <si>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</si>
  <si>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</si>
  <si>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</si>
  <si>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</si>
  <si>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</si>
  <si>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</si>
  <si>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</si>
  <si>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</si>
  <si>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</si>
  <si>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</si>
  <si>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</si>
  <si>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</si>
  <si>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</si>
  <si>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</si>
  <si>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</si>
  <si>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</si>
  <si>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</si>
  <si>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</si>
  <si>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</si>
  <si>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</si>
  <si>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</si>
  <si>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</si>
  <si>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</si>
  <si>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</si>
  <si>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</si>
  <si>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</si>
  <si>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</si>
  <si>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</si>
  <si>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</si>
  <si>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</si>
  <si>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</si>
  <si>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</si>
  <si>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</si>
  <si>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</si>
  <si>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</si>
  <si>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</si>
  <si>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</si>
  <si>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</si>
  <si>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</si>
  <si>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</si>
  <si>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</si>
  <si>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</si>
  <si>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</si>
  <si>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</si>
  <si>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</si>
  <si>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</si>
  <si>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</si>
  <si>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</si>
  <si>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</si>
  <si>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</si>
  <si>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</si>
  <si>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</si>
  <si>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</si>
  <si>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</si>
  <si>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</si>
  <si>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</si>
  <si>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</si>
  <si>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</si>
  <si>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</si>
  <si>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</si>
  <si>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</si>
  <si>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</si>
  <si>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</si>
  <si>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</si>
  <si>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</si>
  <si>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</si>
  <si>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</si>
  <si>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</si>
  <si>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</si>
  <si>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</si>
  <si>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</si>
  <si>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</si>
  <si>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</si>
  <si>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</si>
  <si>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</si>
  <si>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</si>
  <si>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</si>
  <si>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</si>
  <si>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</si>
  <si>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</si>
  <si>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</si>
  <si>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</si>
  <si>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</si>
  <si>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</si>
  <si>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</si>
  <si>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</si>
  <si>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</si>
  <si>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</si>
  <si>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</si>
  <si>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</si>
  <si>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</si>
  <si>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</si>
  <si>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</si>
  <si>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</si>
  <si>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</si>
  <si>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</si>
  <si>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</si>
  <si>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</si>
  <si>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</si>
  <si>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</si>
  <si>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</si>
  <si>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</si>
  <si>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</si>
  <si>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</si>
  <si>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</si>
  <si>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</si>
  <si>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</si>
  <si>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</si>
  <si>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</si>
  <si>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</si>
  <si>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</si>
  <si>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</si>
  <si>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</si>
  <si>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</si>
  <si>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</si>
  <si>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</si>
  <si>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</si>
  <si>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</si>
  <si>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</si>
  <si>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</si>
  <si>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</si>
  <si>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</si>
  <si>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</si>
  <si>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</si>
  <si>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</si>
  <si>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</si>
  <si>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</si>
  <si>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</si>
  <si>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</si>
  <si>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</si>
  <si>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</si>
  <si>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</si>
  <si>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</si>
  <si>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</si>
  <si>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</si>
  <si>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</si>
  <si>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</si>
  <si>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</si>
  <si>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</si>
  <si>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</si>
  <si>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</si>
  <si>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</si>
  <si>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</si>
  <si>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</si>
  <si>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</si>
  <si>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</si>
  <si>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</si>
  <si>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</si>
  <si>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</si>
  <si>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</si>
  <si>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</si>
  <si>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</si>
  <si>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</si>
  <si>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</si>
  <si>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</si>
  <si>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</si>
  <si>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</si>
  <si>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</si>
  <si>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</si>
  <si>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</si>
  <si>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</si>
  <si>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</si>
  <si>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</si>
  <si>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</si>
  <si>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</si>
  <si>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</si>
  <si>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</si>
  <si>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</si>
  <si>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</si>
  <si>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</si>
  <si>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</si>
  <si>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</si>
  <si>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</si>
  <si>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</si>
  <si>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</si>
  <si>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</si>
  <si>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</si>
  <si>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</si>
  <si>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</si>
  <si>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</si>
  <si>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</si>
  <si>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</si>
  <si>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</si>
  <si>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</si>
  <si>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</si>
  <si>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</si>
  <si>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</si>
  <si>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</si>
  <si>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</si>
  <si>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</si>
  <si>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</si>
  <si>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</si>
  <si>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</si>
  <si>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</si>
  <si>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</si>
  <si>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</si>
  <si>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</si>
  <si>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</si>
  <si>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</si>
  <si>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</si>
  <si>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</si>
  <si>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</si>
  <si>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</si>
  <si>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</si>
  <si>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</si>
  <si>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</si>
  <si>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</si>
  <si>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</si>
  <si>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</si>
  <si>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</si>
  <si>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</si>
  <si>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</si>
  <si>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</si>
  <si>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</si>
  <si>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</si>
  <si>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</si>
  <si>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</si>
  <si>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</si>
  <si>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</si>
  <si>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</si>
  <si>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</si>
  <si>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</si>
  <si>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</si>
  <si>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</si>
  <si>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</si>
  <si>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</si>
  <si>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</si>
  <si>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</si>
  <si>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</si>
  <si>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</si>
  <si>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</si>
  <si>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</si>
  <si>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</si>
  <si>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</si>
  <si>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</si>
  <si>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</si>
  <si>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</si>
  <si>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</si>
  <si>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</si>
  <si>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</si>
  <si>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</si>
  <si>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</si>
  <si>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</si>
  <si>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</si>
  <si>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</si>
  <si>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</si>
  <si>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</si>
  <si>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</si>
  <si>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</si>
  <si>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</si>
  <si>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</si>
  <si>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</si>
  <si>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</si>
  <si>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</si>
  <si>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</si>
  <si>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</si>
  <si>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</si>
  <si>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</si>
  <si>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</si>
  <si>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</si>
  <si>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</si>
  <si>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</si>
  <si>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</si>
  <si>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</si>
  <si>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</si>
  <si>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</si>
  <si>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</si>
  <si>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</si>
  <si>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</si>
  <si>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</si>
  <si>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</si>
  <si>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</si>
  <si>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</si>
  <si>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</si>
  <si>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</si>
  <si>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</si>
  <si>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</si>
  <si>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</si>
  <si>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</si>
  <si>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</si>
  <si>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</si>
  <si>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</si>
  <si>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</si>
  <si>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</si>
  <si>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</si>
  <si>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</si>
  <si>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</si>
  <si>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</si>
  <si>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</si>
  <si>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</si>
  <si>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</si>
  <si>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</si>
  <si>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</si>
  <si>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</si>
  <si>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</si>
  <si>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</si>
  <si>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</si>
  <si>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</si>
  <si>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</si>
  <si>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</si>
  <si>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</si>
  <si>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</si>
  <si>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</si>
  <si>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</si>
  <si>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</si>
  <si>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</si>
  <si>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</si>
  <si>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</si>
  <si>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</si>
  <si>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</si>
  <si>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</si>
  <si>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</si>
  <si>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</si>
  <si>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</si>
  <si>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</si>
  <si>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</si>
  <si>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</si>
  <si>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</si>
  <si>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</si>
  <si>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</si>
  <si>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</si>
  <si>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</si>
  <si>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</si>
  <si>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</si>
  <si>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</si>
  <si>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</si>
  <si>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</si>
  <si>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</si>
  <si>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</si>
  <si>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</si>
  <si>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</si>
  <si>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</si>
  <si>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</si>
  <si>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</si>
  <si>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</si>
  <si>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</si>
  <si>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</si>
  <si>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</si>
  <si>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</si>
  <si>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</si>
  <si>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</si>
  <si>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</si>
  <si>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</si>
  <si>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</si>
  <si>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</si>
  <si>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</si>
  <si>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</si>
  <si>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</si>
  <si>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</si>
  <si>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</si>
  <si>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</si>
  <si>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</si>
  <si>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</si>
  <si>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</si>
  <si>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</si>
  <si>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</si>
  <si>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</si>
  <si>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</si>
  <si>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</si>
  <si>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</si>
  <si>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</si>
  <si>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</si>
  <si>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</si>
  <si>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</si>
  <si>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</si>
  <si>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</si>
  <si>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</si>
  <si>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</si>
  <si>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</si>
  <si>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</si>
  <si>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</si>
  <si>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</si>
  <si>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</si>
  <si>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</si>
  <si>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</si>
  <si>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</si>
  <si>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</si>
  <si>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</si>
  <si>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</si>
  <si>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</si>
  <si>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</si>
  <si>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</si>
  <si>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</si>
  <si>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</si>
  <si>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</si>
  <si>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</si>
  <si>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</si>
  <si>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</si>
  <si>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</si>
  <si>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</si>
  <si>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</si>
  <si>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</si>
  <si>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</si>
  <si>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</si>
  <si>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</si>
  <si>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</si>
  <si>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</si>
  <si>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</si>
  <si>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</si>
  <si>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</si>
  <si>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</si>
  <si>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</si>
  <si>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</si>
  <si>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</si>
  <si>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</si>
  <si>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</si>
  <si>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</si>
  <si>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</si>
  <si>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</si>
  <si>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</si>
  <si>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</si>
  <si>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</si>
  <si>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</si>
  <si>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</si>
  <si>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</si>
  <si>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</si>
  <si>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</si>
  <si>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</si>
  <si>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</si>
  <si>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</si>
  <si>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</si>
  <si>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</si>
  <si>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</si>
  <si>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</si>
  <si>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</si>
  <si>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</si>
  <si>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</si>
  <si>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</si>
  <si>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</si>
  <si>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</si>
  <si>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</si>
  <si>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</si>
  <si>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</si>
  <si>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</si>
  <si>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</si>
  <si>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</si>
  <si>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</si>
  <si>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</si>
  <si>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</si>
  <si>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</si>
  <si>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</si>
  <si>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</si>
  <si>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</si>
  <si>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</si>
  <si>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</si>
  <si>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</si>
  <si>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</si>
  <si>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</si>
  <si>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</si>
  <si>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</si>
  <si>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</si>
  <si>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</si>
  <si>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</si>
  <si>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</si>
  <si>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</si>
  <si>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</si>
  <si>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</si>
  <si>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</si>
  <si>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</si>
  <si>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</si>
  <si>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</si>
  <si>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</si>
  <si>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</si>
  <si>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</si>
  <si>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</si>
  <si>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</si>
  <si>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</si>
  <si>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</si>
  <si>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</si>
  <si>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</si>
  <si>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</si>
  <si>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</si>
  <si>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</si>
  <si>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</si>
  <si>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</si>
  <si>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</si>
  <si>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</si>
  <si>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</si>
  <si>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</si>
  <si>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</si>
  <si>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</si>
  <si>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</si>
  <si>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</si>
  <si>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</si>
  <si>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</si>
  <si>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</si>
  <si>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</si>
  <si>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</si>
  <si>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</si>
  <si>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</si>
  <si>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</si>
  <si>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</si>
  <si>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</si>
  <si>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</si>
  <si>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</si>
  <si>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</si>
  <si>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</si>
  <si>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</si>
  <si>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</si>
  <si>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</si>
  <si>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</si>
  <si>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</si>
  <si>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</si>
  <si>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</si>
  <si>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</si>
  <si>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</si>
  <si>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</si>
  <si>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</si>
  <si>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</si>
  <si>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</si>
  <si>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</si>
  <si>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</si>
  <si>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</si>
  <si>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</si>
  <si>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</si>
  <si>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</si>
  <si>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</si>
  <si>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</si>
  <si>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</si>
  <si>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</si>
  <si>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</si>
  <si>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</si>
  <si>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</si>
  <si>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</si>
  <si>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</si>
  <si>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</si>
  <si>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</si>
  <si>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</si>
  <si>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</si>
  <si>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</si>
  <si>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</si>
  <si>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</si>
  <si>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</si>
  <si>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</si>
  <si>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</si>
  <si>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</si>
  <si>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</si>
  <si>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</si>
  <si>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</si>
  <si>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</si>
  <si>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</si>
  <si>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</si>
  <si>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</si>
  <si>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</si>
  <si>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</si>
  <si>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</si>
  <si>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</si>
  <si>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</si>
  <si>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</si>
  <si>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</si>
  <si>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</si>
  <si>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</si>
  <si>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</si>
  <si>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</si>
  <si>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</si>
  <si>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</si>
  <si>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</si>
  <si>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</si>
  <si>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</si>
  <si>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</si>
  <si>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</si>
  <si>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</si>
  <si>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</si>
  <si>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</si>
  <si>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</si>
  <si>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</si>
  <si>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</si>
  <si>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</si>
  <si>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</si>
  <si>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</si>
  <si>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</si>
  <si>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</si>
  <si>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</si>
  <si>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</si>
  <si>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</si>
  <si>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</si>
  <si>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</si>
  <si>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</si>
  <si>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</si>
  <si>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</si>
  <si>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</si>
  <si>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</si>
  <si>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</si>
  <si>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</si>
  <si>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</si>
  <si>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</si>
  <si>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</si>
  <si>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</si>
  <si>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</si>
  <si>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</si>
  <si>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</si>
  <si>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</si>
  <si>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</si>
  <si>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</si>
  <si>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</si>
  <si>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</si>
  <si>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</si>
  <si>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</si>
  <si>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</si>
  <si>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</si>
  <si>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</si>
  <si>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</si>
  <si>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</si>
  <si>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</si>
  <si>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</si>
  <si>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</si>
  <si>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</si>
  <si>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</si>
  <si>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</si>
  <si>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</si>
  <si>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</si>
  <si>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</si>
  <si>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</si>
  <si>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</si>
  <si>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</si>
  <si>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</si>
  <si>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</si>
  <si>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</si>
  <si>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</si>
  <si>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</si>
  <si>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</si>
  <si>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</si>
  <si>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</si>
  <si>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</si>
  <si>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</si>
  <si>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</si>
  <si>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</si>
  <si>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</si>
  <si>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</si>
  <si>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</si>
  <si>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</si>
  <si>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</si>
  <si>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</si>
  <si>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</si>
  <si>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</si>
  <si>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</si>
  <si>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</si>
  <si>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</si>
  <si>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</si>
  <si>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</si>
  <si>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</si>
  <si>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</si>
  <si>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</si>
  <si>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</si>
  <si>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</si>
  <si>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</si>
  <si>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</si>
  <si>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</si>
  <si>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</si>
  <si>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</si>
  <si>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</si>
  <si>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</si>
  <si>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</si>
  <si>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</si>
  <si>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</si>
  <si>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</si>
  <si>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</si>
  <si>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</si>
  <si>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</si>
  <si>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</si>
  <si>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</si>
  <si>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</si>
  <si>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</si>
  <si>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</si>
  <si>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</si>
  <si>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</si>
  <si>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</si>
  <si>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</si>
  <si>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</si>
  <si>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</si>
  <si>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</si>
  <si>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</si>
  <si>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</si>
  <si>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</si>
  <si>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</si>
  <si>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</si>
  <si>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</si>
  <si>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</si>
  <si>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</si>
  <si>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</si>
  <si>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</si>
  <si>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</si>
  <si>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</si>
  <si>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</si>
  <si>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</si>
  <si>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</si>
  <si>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</si>
  <si>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</si>
  <si>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</si>
  <si>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</si>
  <si>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</si>
  <si>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</si>
  <si>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</si>
  <si>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</si>
  <si>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</si>
  <si>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</si>
  <si>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</si>
  <si>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</si>
  <si>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</si>
  <si>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</si>
  <si>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</si>
  <si>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</si>
  <si>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</si>
  <si>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</si>
  <si>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</si>
  <si>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</si>
  <si>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</si>
  <si>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</si>
  <si>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</si>
  <si>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</si>
  <si>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</si>
  <si>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</si>
  <si>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</si>
  <si>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</si>
  <si>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</si>
  <si>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</si>
  <si>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</si>
  <si>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</si>
  <si>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</si>
  <si>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</si>
  <si>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</si>
  <si>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</si>
  <si>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</si>
  <si>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</si>
  <si>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</si>
  <si>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</si>
  <si>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</si>
  <si>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</si>
  <si>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</si>
  <si>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</si>
  <si>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</si>
  <si>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</si>
  <si>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</si>
  <si>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</si>
  <si>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</si>
  <si>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</si>
  <si>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</si>
  <si>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</si>
  <si>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</si>
  <si>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</si>
  <si>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</si>
  <si>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</si>
  <si>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</si>
  <si>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</si>
  <si>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</si>
  <si>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</si>
  <si>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</si>
  <si>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</si>
  <si>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</si>
  <si>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</si>
  <si>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</si>
  <si>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</si>
  <si>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</si>
  <si>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</si>
  <si>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</si>
  <si>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</si>
  <si>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</si>
  <si>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</si>
  <si>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</si>
  <si>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</si>
  <si>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</si>
  <si>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</si>
  <si>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</si>
  <si>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</si>
  <si>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</si>
  <si>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</si>
  <si>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</si>
  <si>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</si>
  <si>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</si>
  <si>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</si>
  <si>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</si>
  <si>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</si>
  <si>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</si>
  <si>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</si>
  <si>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</si>
  <si>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</si>
  <si>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</si>
  <si>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</si>
  <si>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</si>
  <si>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</si>
  <si>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</si>
  <si>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</si>
  <si>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</si>
  <si>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</si>
  <si>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</si>
  <si>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</si>
  <si>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</si>
  <si>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</si>
  <si>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</si>
  <si>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</si>
  <si>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</si>
  <si>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</si>
  <si>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</si>
  <si>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</si>
  <si>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</si>
  <si>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</si>
  <si>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</si>
  <si>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</si>
  <si>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</si>
  <si>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</si>
  <si>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</si>
  <si>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</si>
  <si>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</si>
  <si>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</si>
  <si>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</si>
  <si>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</si>
  <si>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</si>
  <si>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</si>
  <si>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</si>
  <si>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</si>
  <si>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</si>
  <si>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</si>
  <si>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</si>
  <si>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</si>
  <si>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</si>
  <si>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</si>
  <si>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</si>
  <si>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</si>
  <si>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</si>
  <si>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</si>
  <si>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</si>
  <si>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</si>
  <si>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</si>
  <si>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</si>
  <si>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</si>
  <si>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</si>
  <si>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</si>
  <si>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</si>
  <si>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</si>
  <si>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</si>
  <si>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</si>
  <si>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</si>
  <si>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</si>
  <si>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</si>
  <si>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</si>
  <si>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</si>
  <si>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</si>
  <si>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</si>
  <si>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</si>
  <si>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</si>
  <si>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</si>
  <si>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</si>
  <si>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</si>
  <si>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</si>
  <si>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</si>
  <si>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</si>
  <si>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</si>
  <si>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</si>
  <si>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</si>
  <si>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</si>
  <si>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</si>
  <si>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</si>
  <si>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</si>
  <si>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</si>
  <si>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</si>
  <si>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</si>
  <si>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</si>
  <si>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</si>
  <si>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</si>
  <si>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</si>
  <si>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</si>
  <si>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</si>
  <si>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</si>
  <si>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</si>
  <si>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</si>
  <si>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</si>
  <si>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</si>
  <si>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</si>
  <si>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</si>
  <si>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</si>
  <si>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</si>
  <si>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</si>
  <si>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</si>
  <si>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</si>
  <si>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</si>
  <si>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</si>
  <si>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</si>
  <si>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</si>
  <si>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</si>
  <si>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</si>
  <si>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</si>
  <si>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</si>
  <si>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</si>
  <si>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</si>
  <si>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</si>
  <si>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</si>
  <si>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</si>
  <si>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</si>
  <si>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</si>
  <si>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</si>
  <si>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</si>
  <si>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</si>
  <si>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</si>
  <si>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</si>
  <si>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</si>
  <si>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</si>
  <si>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</si>
  <si>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</si>
  <si>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</si>
  <si>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</si>
  <si>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</si>
  <si>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</si>
  <si>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</si>
  <si>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</si>
  <si>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</si>
  <si>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</si>
  <si>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</si>
  <si>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</si>
  <si>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</si>
  <si>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</si>
  <si>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</si>
  <si>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</si>
  <si>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</si>
  <si>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</si>
  <si>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</si>
  <si>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</si>
  <si>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</si>
  <si>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</si>
  <si>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</si>
  <si>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</si>
  <si>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</si>
  <si>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</si>
  <si>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</si>
  <si>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</si>
  <si>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</si>
  <si>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</si>
  <si>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</si>
  <si>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</si>
  <si>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</si>
  <si>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</si>
  <si>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</si>
  <si>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</si>
  <si>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</si>
  <si>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</si>
  <si>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</si>
  <si>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</si>
  <si>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</si>
  <si>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</si>
  <si>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</si>
  <si>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</si>
  <si>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</si>
  <si>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</si>
  <si>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</si>
  <si>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</si>
  <si>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</si>
  <si>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</si>
  <si>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</si>
  <si>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</si>
  <si>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</si>
  <si>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</si>
  <si>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</si>
  <si>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</si>
  <si>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</si>
  <si>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</si>
  <si>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</si>
  <si>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</si>
  <si>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</si>
  <si>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</si>
  <si>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</si>
  <si>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</si>
  <si>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</si>
  <si>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</si>
  <si>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</si>
  <si>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</si>
  <si>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</si>
  <si>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</si>
  <si>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</si>
  <si>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</si>
  <si>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</si>
  <si>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</si>
  <si>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</si>
  <si>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</si>
  <si>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</si>
  <si>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</si>
  <si>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</si>
  <si>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</si>
  <si>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</si>
  <si>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</si>
  <si>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</si>
  <si>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</si>
  <si>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</si>
  <si>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</si>
  <si>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</si>
  <si>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</si>
  <si>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</si>
  <si>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</si>
  <si>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</si>
  <si>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</si>
  <si>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</si>
  <si>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</si>
  <si>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</si>
  <si>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</si>
  <si>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</si>
  <si>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</si>
  <si>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</si>
  <si>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</si>
  <si>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</si>
  <si>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</si>
  <si>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</si>
  <si>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</si>
  <si>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</si>
  <si>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</si>
  <si>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</si>
  <si>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</si>
  <si>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</si>
  <si>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</si>
  <si>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</si>
  <si>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</si>
  <si>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</si>
  <si>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</si>
  <si>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</si>
  <si>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</si>
  <si>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</si>
  <si>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</si>
  <si>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</si>
  <si>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</si>
  <si>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</si>
  <si>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</si>
  <si>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</si>
  <si>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</si>
  <si>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</si>
  <si>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</si>
  <si>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</si>
  <si>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</si>
  <si>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</si>
  <si>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</si>
  <si>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</si>
  <si>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</si>
  <si>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</si>
  <si>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</si>
  <si>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</si>
  <si>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</si>
  <si>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</si>
  <si>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</si>
  <si>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</si>
  <si>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</si>
  <si>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</si>
  <si>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</si>
  <si>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</si>
  <si>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</si>
  <si>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</si>
  <si>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</si>
  <si>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</si>
  <si>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</si>
  <si>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</si>
  <si>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</si>
  <si>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</si>
  <si>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</si>
  <si>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</si>
  <si>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</si>
  <si>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</si>
  <si>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</si>
  <si>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</si>
  <si>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</si>
  <si>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</si>
  <si>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</si>
  <si>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</si>
  <si>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</si>
  <si>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</si>
  <si>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</si>
  <si>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</si>
  <si>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</si>
  <si>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</si>
  <si>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</si>
  <si>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</si>
  <si>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</si>
  <si>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</si>
  <si>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</si>
  <si>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</si>
  <si>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</si>
  <si>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</si>
  <si>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</si>
  <si>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</si>
  <si>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</si>
  <si>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</si>
  <si>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</si>
  <si>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</si>
  <si>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</si>
  <si>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</si>
  <si>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</si>
  <si>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</si>
  <si>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</si>
  <si>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</si>
  <si>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</si>
  <si>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</si>
  <si>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</si>
  <si>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</si>
  <si>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</si>
  <si>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</si>
  <si>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</si>
  <si>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</si>
  <si>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</si>
  <si>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</si>
  <si>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</si>
  <si>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</si>
  <si>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</si>
  <si>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</si>
  <si>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</si>
  <si>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</si>
  <si>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</si>
  <si>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</si>
  <si>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</si>
  <si>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</si>
  <si>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</si>
  <si>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</si>
  <si>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</si>
  <si>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</si>
  <si>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</si>
  <si>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</si>
  <si>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</si>
  <si>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</si>
  <si>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</si>
  <si>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</si>
  <si>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</si>
  <si>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</si>
  <si>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</si>
  <si>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</si>
  <si>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</si>
  <si>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</si>
  <si>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</si>
  <si>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</si>
  <si>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</si>
  <si>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</si>
  <si>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</si>
  <si>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</si>
  <si>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</si>
  <si>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</si>
  <si>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</si>
  <si>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</si>
  <si>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</si>
  <si>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</si>
  <si>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</si>
  <si>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</si>
  <si>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</si>
  <si>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</si>
  <si>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</si>
  <si>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</si>
  <si>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</si>
  <si>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</si>
  <si>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</si>
  <si>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</si>
  <si>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</si>
  <si>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</si>
  <si>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</si>
  <si>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</si>
  <si>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</si>
  <si>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</si>
  <si>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</si>
  <si>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</si>
  <si>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</si>
  <si>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</si>
  <si>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</si>
  <si>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</si>
  <si>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</si>
  <si>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</si>
  <si>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</si>
  <si>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</si>
  <si>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</si>
  <si>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</si>
  <si>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</si>
  <si>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</si>
  <si>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</si>
  <si>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</si>
  <si>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</si>
  <si>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</si>
  <si>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</si>
  <si>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</si>
  <si>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</si>
  <si>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</si>
  <si>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</si>
  <si>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</si>
  <si>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</si>
  <si>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</si>
  <si>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</si>
  <si>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</si>
  <si>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</si>
  <si>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</si>
  <si>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</si>
  <si>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</si>
  <si>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</si>
  <si>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</si>
  <si>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</si>
  <si>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</si>
  <si>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</si>
  <si>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</si>
  <si>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</si>
  <si>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</si>
  <si>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</si>
  <si>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</si>
  <si>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</si>
  <si>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</si>
  <si>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</si>
  <si>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</si>
  <si>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</si>
  <si>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</si>
  <si>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</si>
  <si>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</si>
  <si>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</si>
  <si>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</si>
  <si>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</si>
  <si>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</si>
  <si>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</si>
  <si>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</si>
  <si>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</si>
  <si>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</si>
  <si>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</si>
  <si>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</si>
  <si>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</si>
  <si>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</si>
  <si>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</si>
  <si>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</si>
  <si>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</si>
  <si>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</si>
  <si>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</si>
  <si>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</si>
  <si>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</si>
  <si>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</si>
  <si>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</si>
  <si>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</si>
  <si>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</si>
  <si>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</si>
  <si>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</si>
  <si>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</si>
  <si>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</si>
  <si>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</si>
  <si>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</si>
  <si>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</si>
  <si>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</si>
  <si>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</si>
  <si>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</si>
  <si>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</si>
  <si>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</si>
  <si>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</si>
  <si>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</si>
  <si>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</si>
  <si>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</si>
  <si>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</si>
  <si>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</si>
  <si>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</si>
  <si>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</si>
  <si>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</si>
  <si>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</si>
  <si>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</si>
  <si>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</si>
  <si>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</si>
  <si>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</si>
  <si>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</si>
  <si>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</si>
  <si>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</si>
  <si>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</si>
  <si>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</si>
  <si>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</si>
  <si>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</si>
  <si>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</si>
  <si>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</si>
  <si>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</si>
  <si>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</si>
  <si>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</si>
  <si>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</si>
  <si>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</si>
  <si>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</si>
  <si>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</si>
  <si>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</si>
  <si>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</si>
  <si>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</si>
  <si>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</si>
  <si>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</si>
  <si>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</si>
  <si>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</si>
  <si>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</si>
  <si>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</si>
  <si>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</si>
  <si>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</si>
  <si>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</si>
  <si>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</si>
  <si>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</si>
  <si>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</si>
  <si>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</si>
  <si>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</si>
  <si>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</si>
  <si>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</si>
  <si>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</si>
  <si>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</si>
  <si>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</si>
  <si>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</si>
  <si>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</si>
  <si>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</si>
  <si>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</si>
  <si>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</si>
  <si>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</si>
  <si>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</si>
  <si>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</si>
  <si>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</si>
  <si>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</si>
  <si>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</si>
  <si>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</si>
  <si>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</si>
  <si>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</si>
  <si>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</si>
  <si>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</si>
  <si>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</si>
  <si>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</si>
  <si>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</si>
  <si>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</si>
  <si>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</si>
  <si>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</si>
  <si>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</si>
  <si>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</si>
  <si>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</si>
  <si>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</si>
  <si>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</si>
  <si>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</si>
  <si>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</si>
  <si>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</si>
  <si>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</si>
  <si>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</si>
  <si>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</si>
  <si>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</si>
  <si>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</si>
  <si>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</si>
  <si>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</si>
  <si>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</si>
  <si>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</si>
  <si>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</si>
  <si>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</si>
  <si>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</si>
  <si>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</si>
  <si>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</si>
  <si>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</si>
  <si>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</si>
  <si>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</si>
  <si>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</si>
  <si>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</si>
  <si>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</si>
  <si>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</si>
  <si>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</si>
  <si>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</si>
  <si>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</si>
  <si>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</si>
  <si>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</si>
  <si>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</si>
  <si>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</si>
  <si>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</si>
  <si>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</si>
  <si>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</si>
  <si>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</si>
  <si>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</si>
  <si>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</si>
  <si>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</si>
  <si>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</si>
  <si>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</si>
  <si>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</si>
  <si>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</si>
  <si>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</si>
  <si>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</si>
  <si>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</si>
  <si>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</si>
  <si>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</si>
  <si>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</si>
  <si>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</si>
  <si>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</si>
  <si>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</si>
  <si>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</si>
  <si>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</si>
  <si>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</si>
  <si>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</si>
  <si>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</si>
  <si>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</si>
  <si>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</si>
  <si>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</si>
  <si>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</si>
  <si>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</si>
  <si>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</si>
  <si>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</si>
  <si>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</si>
  <si>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</si>
  <si>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</si>
  <si>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</si>
  <si>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</si>
  <si>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</si>
  <si>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</si>
  <si>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</si>
  <si>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</si>
  <si>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</si>
  <si>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</si>
  <si>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</si>
  <si>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</si>
  <si>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</si>
  <si>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</si>
  <si>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</si>
  <si>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</si>
  <si>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</si>
  <si>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</si>
  <si>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</si>
  <si>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</si>
  <si>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</si>
  <si>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</si>
  <si>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</si>
  <si>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</si>
  <si>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</si>
  <si>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</si>
  <si>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</si>
  <si>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</si>
  <si>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</si>
  <si>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</si>
  <si>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</si>
  <si>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</si>
  <si>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</si>
  <si>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</si>
  <si>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</si>
  <si>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</si>
  <si>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</si>
  <si>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</si>
  <si>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</si>
  <si>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</si>
  <si>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</si>
  <si>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</si>
  <si>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</si>
  <si>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</si>
  <si>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</si>
  <si>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</si>
  <si>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</si>
  <si>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</si>
  <si>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</si>
  <si>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</si>
  <si>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</si>
  <si>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</si>
  <si>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</si>
  <si>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</si>
  <si>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</si>
  <si>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</si>
  <si>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</si>
  <si>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</si>
  <si>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</si>
  <si>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</si>
  <si>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</si>
  <si>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</si>
  <si>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</si>
  <si>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</si>
  <si>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</si>
  <si>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</si>
  <si>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</si>
  <si>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</si>
  <si>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</si>
  <si>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</si>
  <si>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</si>
  <si>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</si>
  <si>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</si>
  <si>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</si>
  <si>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</si>
  <si>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</si>
  <si>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</si>
  <si>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</si>
  <si>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</si>
  <si>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</si>
  <si>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</si>
  <si>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</si>
  <si>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</si>
  <si>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</si>
  <si>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</si>
  <si>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</si>
  <si>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</si>
  <si>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</si>
  <si>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</si>
  <si>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</si>
  <si>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</si>
  <si>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</si>
  <si>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</si>
  <si>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</si>
  <si>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</si>
  <si>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</si>
  <si>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</si>
  <si>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</si>
  <si>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</si>
  <si>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</si>
  <si>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</si>
  <si>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</si>
  <si>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</si>
  <si>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</si>
  <si>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</si>
  <si>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</si>
  <si>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</si>
  <si>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</si>
  <si>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</si>
  <si>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</si>
  <si>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</si>
  <si>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</si>
  <si>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</si>
  <si>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</si>
  <si>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</si>
  <si>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</si>
  <si>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</si>
  <si>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</si>
  <si>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</si>
  <si>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</si>
  <si>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</si>
  <si>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</si>
  <si>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</si>
  <si>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</si>
  <si>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</si>
  <si>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</si>
  <si>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</si>
  <si>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</si>
  <si>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</si>
  <si>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</si>
  <si>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</si>
  <si>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</si>
  <si>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</si>
  <si>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</si>
  <si>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</si>
  <si>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</si>
  <si>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</si>
  <si>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</si>
  <si>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</si>
  <si>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</si>
  <si>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</si>
  <si>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</si>
  <si>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</si>
  <si>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</si>
  <si>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</si>
  <si>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</si>
  <si>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</si>
  <si>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</si>
  <si>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</si>
  <si>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</si>
  <si>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</si>
  <si>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</si>
  <si>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</si>
  <si>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</si>
  <si>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</si>
  <si>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</si>
  <si>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</si>
  <si>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</si>
  <si>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</si>
  <si>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</si>
  <si>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</si>
  <si>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</si>
  <si>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</si>
  <si>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</si>
  <si>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</si>
  <si>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</si>
  <si>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</si>
  <si>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</si>
  <si>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</si>
  <si>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</si>
  <si>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</si>
  <si>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</si>
  <si>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</si>
  <si>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</si>
  <si>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</si>
  <si>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</si>
  <si>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</si>
  <si>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</si>
  <si>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</si>
  <si>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</si>
  <si>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</si>
  <si>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</si>
  <si>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</si>
  <si>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</si>
  <si>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</si>
  <si>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</si>
  <si>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</si>
  <si>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</si>
  <si>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</si>
  <si>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</si>
  <si>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</si>
  <si>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</si>
  <si>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</si>
  <si>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</si>
  <si>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</si>
  <si>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</si>
  <si>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</si>
  <si>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</si>
  <si>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</si>
  <si>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</si>
  <si>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</si>
  <si>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</si>
  <si>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</si>
  <si>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</si>
  <si>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</si>
  <si>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</si>
  <si>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</si>
  <si>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</si>
  <si>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</si>
  <si>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</si>
  <si>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</si>
  <si>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</si>
  <si>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</si>
  <si>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</si>
  <si>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</si>
  <si>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</si>
  <si>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</si>
  <si>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</si>
  <si>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</si>
  <si>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</si>
  <si>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</si>
  <si>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</si>
  <si>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</si>
  <si>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</si>
  <si>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</si>
  <si>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</si>
  <si>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</si>
  <si>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</si>
  <si>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</si>
  <si>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</si>
  <si>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</si>
  <si>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</si>
  <si>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</si>
  <si>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</si>
  <si>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</si>
  <si>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</si>
  <si>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</si>
  <si>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</si>
  <si>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</si>
  <si>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</si>
  <si>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</si>
  <si>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</si>
  <si>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</si>
  <si>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</si>
  <si>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</si>
  <si>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</si>
  <si>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</si>
  <si>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</si>
  <si>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</si>
  <si>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</si>
  <si>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</si>
  <si>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</si>
  <si>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</si>
  <si>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</si>
  <si>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</si>
  <si>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</si>
  <si>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</si>
  <si>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</si>
  <si>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</si>
  <si>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</si>
  <si>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</si>
  <si>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</si>
  <si>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</si>
  <si>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</si>
  <si>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</si>
  <si>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</si>
  <si>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</si>
  <si>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</si>
  <si>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</si>
  <si>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</si>
  <si>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</si>
  <si>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</si>
  <si>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</si>
  <si>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</si>
  <si>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</si>
  <si>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</si>
  <si>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</si>
  <si>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</si>
  <si>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</si>
  <si>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</si>
  <si>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</si>
  <si>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</si>
  <si>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</si>
  <si>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</si>
  <si>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</si>
  <si>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</si>
  <si>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</si>
  <si>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</si>
  <si>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</si>
  <si>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</si>
  <si>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</si>
  <si>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</si>
  <si>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</si>
  <si>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</si>
  <si>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</si>
  <si>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</si>
  <si>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</si>
  <si>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</si>
  <si>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</si>
  <si>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</si>
  <si>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</si>
  <si>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</si>
  <si>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</si>
  <si>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</si>
  <si>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</si>
  <si>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</si>
  <si>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</si>
  <si>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</si>
  <si>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</si>
  <si>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</si>
  <si>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</si>
  <si>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</si>
  <si>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</si>
  <si>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</si>
  <si>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</si>
  <si>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</si>
  <si>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</si>
  <si>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</si>
  <si>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</si>
  <si>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</si>
  <si>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</si>
  <si>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</si>
  <si>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</si>
  <si>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</si>
  <si>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</si>
  <si>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</si>
  <si>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</si>
  <si>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</si>
  <si>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</si>
  <si>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</si>
  <si>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</si>
  <si>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</si>
  <si>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</si>
  <si>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</si>
  <si>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</si>
  <si>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</si>
  <si>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</si>
  <si>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</si>
  <si>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</si>
  <si>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</si>
  <si>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</si>
  <si>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</si>
  <si>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</si>
  <si>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</si>
  <si>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</si>
  <si>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</si>
  <si>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</si>
  <si>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</si>
  <si>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</si>
  <si>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</si>
  <si>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</si>
  <si>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</si>
  <si>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</si>
  <si>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</si>
  <si>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</si>
  <si>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</si>
  <si>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</si>
  <si>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</si>
  <si>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</si>
  <si>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</si>
  <si>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</si>
  <si>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</si>
  <si>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</si>
  <si>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</si>
  <si>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</si>
  <si>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</si>
  <si>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</si>
  <si>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</si>
  <si>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</si>
  <si>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</si>
  <si>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</si>
  <si>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</si>
  <si>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</si>
  <si>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</si>
  <si>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</si>
  <si>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</si>
  <si>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</si>
  <si>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</si>
  <si>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</si>
  <si>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</si>
  <si>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</si>
  <si>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</si>
  <si>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</si>
  <si>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</si>
  <si>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</si>
  <si>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</si>
  <si>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</si>
  <si>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</si>
  <si>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</si>
  <si>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</si>
  <si>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</si>
  <si>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</si>
  <si>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</si>
  <si>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</si>
  <si>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</si>
  <si>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</si>
  <si>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</si>
  <si>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</si>
  <si>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</si>
  <si>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</si>
  <si>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</si>
  <si>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</si>
  <si>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</si>
  <si>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</si>
  <si>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</si>
  <si>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</si>
  <si>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</si>
  <si>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</si>
  <si>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</si>
  <si>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</si>
  <si>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</si>
  <si>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</si>
  <si>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</si>
  <si>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</si>
  <si>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</si>
  <si>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</si>
  <si>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</si>
  <si>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</si>
  <si>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</si>
  <si>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</si>
  <si>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</si>
  <si>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</si>
  <si>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</si>
  <si>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</si>
  <si>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</si>
  <si>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</si>
  <si>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</si>
  <si>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</si>
  <si>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</si>
  <si>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</si>
  <si>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</si>
  <si>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</si>
  <si>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</si>
  <si>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</si>
  <si>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</si>
  <si>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</si>
  <si>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</si>
  <si>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</si>
  <si>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</si>
  <si>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</si>
  <si>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</si>
  <si>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</si>
  <si>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</si>
  <si>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</si>
  <si>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</si>
  <si>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</si>
  <si>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</si>
  <si>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</si>
  <si>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</si>
  <si>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</si>
  <si>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</si>
  <si>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</si>
  <si>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</si>
  <si>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</si>
  <si>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</si>
  <si>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</si>
  <si>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</si>
  <si>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</si>
  <si>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</si>
  <si>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</si>
  <si>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</si>
  <si>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</si>
  <si>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</si>
  <si>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</si>
  <si>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</si>
  <si>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</si>
  <si>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</si>
  <si>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</si>
  <si>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</si>
  <si>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</si>
  <si>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</si>
  <si>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</si>
  <si>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</si>
  <si>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</si>
  <si>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</si>
  <si>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</si>
  <si>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</si>
  <si>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</si>
  <si>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</si>
  <si>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</si>
  <si>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</si>
  <si>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</si>
  <si>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</si>
  <si>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</si>
  <si>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</si>
  <si>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</si>
  <si>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</si>
  <si>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</si>
  <si>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</si>
  <si>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</si>
  <si>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</si>
  <si>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</si>
  <si>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</si>
  <si>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</si>
  <si>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</si>
  <si>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</si>
  <si>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</si>
  <si>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</si>
  <si>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</si>
  <si>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</si>
  <si>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</si>
  <si>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</si>
  <si>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</si>
  <si>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</si>
  <si>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</si>
  <si>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</si>
  <si>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</si>
  <si>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</si>
  <si>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</si>
  <si>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</si>
  <si>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</si>
  <si>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</si>
  <si>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</si>
  <si>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</si>
  <si>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</si>
  <si>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</si>
  <si>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</si>
  <si>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</si>
  <si>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</si>
  <si>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</si>
  <si>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</si>
  <si>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</si>
  <si>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</si>
  <si>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</si>
  <si>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</si>
  <si>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</si>
  <si>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</si>
  <si>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</si>
  <si>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</si>
  <si>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</si>
  <si>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</si>
  <si>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</si>
  <si>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</si>
  <si>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</si>
  <si>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</si>
  <si>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</si>
  <si>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</si>
  <si>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</si>
  <si>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</si>
  <si>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</si>
  <si>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</si>
  <si>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</si>
  <si>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</si>
  <si>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</si>
  <si>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</si>
  <si>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</si>
  <si>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</si>
  <si>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</si>
  <si>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</si>
  <si>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</si>
  <si>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</si>
  <si>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</si>
  <si>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</si>
  <si>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</si>
  <si>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</si>
  <si>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</si>
  <si>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</si>
  <si>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</si>
  <si>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</si>
  <si>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</si>
  <si>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</si>
  <si>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</si>
  <si>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</si>
  <si>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</si>
  <si>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</si>
  <si>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</si>
  <si>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</si>
  <si>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</si>
  <si>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</si>
  <si>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</si>
  <si>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</si>
  <si>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</si>
  <si>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</si>
  <si>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</si>
  <si>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</si>
  <si>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</si>
  <si>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</si>
  <si>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</si>
  <si>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</si>
  <si>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</si>
  <si>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</si>
  <si>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</si>
  <si>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</si>
  <si>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</si>
  <si>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</si>
  <si>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</si>
  <si>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</si>
  <si>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</si>
  <si>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</si>
  <si>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</si>
  <si>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</si>
  <si>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</si>
  <si>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</si>
  <si>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</si>
  <si>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</si>
  <si>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</si>
  <si>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</si>
  <si>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</si>
  <si>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</si>
  <si>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</si>
  <si>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</si>
  <si>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</si>
  <si>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</si>
  <si>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</si>
  <si>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</si>
  <si>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</si>
  <si>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</si>
  <si>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</si>
  <si>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</si>
  <si>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</si>
  <si>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</si>
  <si>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</si>
  <si>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</si>
  <si>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</si>
  <si>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</si>
  <si>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</si>
  <si>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</si>
  <si>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</si>
  <si>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</si>
  <si>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</si>
  <si>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</si>
  <si>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</si>
  <si>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</si>
  <si>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</si>
  <si>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</si>
  <si>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</si>
  <si>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</si>
  <si>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</si>
  <si>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</si>
  <si>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</si>
  <si>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</si>
  <si>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</si>
  <si>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</si>
  <si>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</si>
  <si>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</si>
  <si>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</si>
  <si>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</si>
  <si>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</si>
  <si>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</si>
  <si>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</si>
  <si>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</si>
  <si>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</si>
  <si>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</si>
  <si>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</si>
  <si>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</si>
  <si>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</si>
  <si>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</si>
  <si>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</si>
  <si>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</si>
  <si>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</si>
  <si>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</si>
  <si>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</si>
  <si>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</si>
  <si>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</si>
  <si>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</si>
  <si>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</si>
  <si>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</si>
  <si>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</si>
  <si>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</si>
  <si>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</si>
  <si>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</si>
  <si>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</si>
  <si>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</si>
  <si>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</si>
  <si>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</si>
  <si>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</si>
  <si>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</si>
  <si>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</si>
  <si>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</si>
  <si>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</si>
  <si>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</si>
  <si>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</si>
  <si>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</si>
  <si>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</si>
  <si>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</si>
  <si>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</si>
  <si>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</si>
  <si>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</si>
  <si>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</si>
  <si>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</si>
  <si>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</si>
  <si>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</si>
  <si>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</si>
  <si>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</si>
  <si>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</si>
  <si>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</si>
  <si>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</si>
  <si>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</si>
  <si>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</si>
  <si>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</si>
  <si>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</si>
  <si>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</si>
  <si>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</si>
  <si>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</si>
  <si>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</si>
  <si>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</si>
  <si>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</si>
  <si>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</si>
  <si>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</si>
  <si>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</si>
  <si>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</si>
  <si>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</si>
  <si>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</si>
  <si>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</si>
  <si>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</si>
  <si>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</si>
  <si>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</si>
  <si>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</si>
  <si>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</si>
  <si>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</si>
  <si>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</si>
  <si>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</si>
  <si>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</si>
  <si>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</si>
  <si>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</si>
  <si>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</si>
  <si>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</si>
  <si>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</si>
  <si>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</si>
  <si>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</si>
  <si>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</si>
  <si>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</si>
  <si>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</si>
  <si>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</si>
  <si>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</si>
  <si>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</si>
  <si>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</si>
  <si>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</si>
  <si>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</si>
  <si>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</si>
  <si>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</si>
  <si>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</si>
  <si>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</si>
  <si>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</si>
  <si>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</si>
  <si>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</si>
  <si>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</si>
  <si>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</si>
  <si>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</si>
  <si>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</si>
  <si>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</si>
  <si>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</si>
  <si>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</si>
  <si>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</si>
  <si>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</si>
  <si>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</si>
  <si>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</si>
  <si>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</si>
  <si>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</si>
  <si>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</si>
  <si>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</si>
  <si>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</si>
  <si>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</si>
  <si>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</si>
  <si>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</si>
  <si>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</si>
  <si>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</si>
  <si>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</si>
  <si>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</si>
  <si>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</si>
  <si>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</si>
  <si>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</si>
  <si>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</si>
  <si>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</si>
  <si>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</si>
  <si>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</si>
  <si>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</si>
  <si>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</si>
  <si>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</si>
  <si>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</si>
  <si>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</si>
  <si>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</si>
  <si>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</si>
  <si>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</si>
  <si>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</si>
  <si>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</si>
  <si>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</si>
  <si>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</si>
  <si>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</si>
  <si>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</si>
  <si>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</si>
  <si>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</si>
  <si>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</si>
  <si>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</si>
  <si>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</si>
  <si>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</si>
  <si>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</si>
  <si>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</si>
  <si>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</si>
  <si>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</si>
  <si>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</si>
  <si>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</si>
  <si>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</si>
  <si>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</si>
  <si>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</si>
  <si>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</si>
  <si>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</si>
  <si>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</si>
  <si>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</si>
  <si>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</si>
  <si>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</si>
  <si>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</si>
  <si>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</si>
  <si>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</si>
  <si>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</si>
  <si>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</si>
  <si>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</si>
  <si>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</si>
  <si>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</si>
  <si>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</si>
  <si>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</si>
  <si>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</si>
  <si>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</si>
  <si>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</si>
  <si>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</si>
  <si>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</si>
  <si>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</si>
  <si>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</si>
  <si>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</si>
  <si>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</si>
  <si>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</si>
  <si>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</si>
  <si>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</si>
  <si>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</si>
  <si>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</si>
  <si>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</si>
  <si>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</si>
  <si>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</si>
  <si>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</si>
  <si>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</si>
  <si>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</si>
  <si>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</si>
  <si>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</si>
  <si>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</si>
  <si>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</si>
  <si>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</si>
  <si>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</si>
  <si>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</si>
  <si>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</si>
  <si>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</si>
  <si>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</si>
  <si>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</si>
  <si>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</si>
  <si>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</si>
  <si>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</si>
  <si>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</si>
  <si>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</si>
  <si>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</si>
  <si>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</si>
  <si>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</si>
  <si>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</si>
  <si>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</si>
  <si>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</si>
  <si>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</si>
  <si>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</si>
  <si>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</si>
  <si>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</si>
  <si>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</si>
  <si>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</si>
  <si>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</si>
  <si>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</si>
  <si>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</si>
  <si>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</si>
  <si>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</si>
  <si>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</si>
  <si>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</si>
  <si>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</si>
  <si>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</si>
  <si>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</si>
  <si>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</si>
  <si>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</si>
  <si>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</si>
  <si>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</si>
  <si>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</si>
  <si>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</si>
  <si>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</si>
  <si>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</si>
  <si>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</si>
  <si>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</si>
  <si>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</si>
  <si>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</si>
  <si>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</si>
  <si>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</si>
  <si>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</si>
  <si>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</si>
  <si>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</si>
  <si>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</si>
  <si>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</si>
  <si>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</si>
  <si>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</si>
  <si>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</si>
  <si>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</si>
  <si>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</si>
  <si>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</si>
  <si>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</si>
  <si>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</si>
  <si>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</si>
  <si>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</si>
  <si>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</si>
  <si>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</si>
  <si>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</si>
  <si>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</si>
  <si>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</si>
  <si>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</si>
  <si>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</si>
  <si>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</si>
  <si>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</si>
  <si>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</si>
  <si>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</si>
  <si>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</si>
  <si>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</si>
  <si>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</si>
  <si>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</si>
  <si>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</si>
  <si>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</si>
  <si>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</si>
  <si>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</si>
  <si>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</si>
  <si>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</si>
  <si>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</si>
  <si>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</si>
  <si>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</si>
  <si>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</si>
  <si>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</si>
  <si>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</si>
  <si>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</si>
  <si>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</si>
  <si>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</si>
  <si>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</si>
  <si>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</si>
  <si>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</si>
  <si>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</si>
  <si>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</si>
  <si>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</si>
  <si>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</si>
  <si>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</si>
  <si>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</si>
  <si>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</si>
  <si>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</si>
  <si>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</si>
  <si>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</si>
  <si>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</si>
  <si>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</si>
  <si>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</si>
  <si>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</si>
  <si>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</si>
  <si>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</si>
  <si>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</si>
  <si>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</si>
  <si>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</si>
  <si>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</si>
  <si>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</si>
  <si>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</si>
  <si>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</si>
  <si>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</si>
  <si>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</si>
  <si>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</si>
  <si>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</si>
  <si>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</si>
  <si>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</si>
  <si>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</si>
  <si>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</si>
  <si>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</si>
  <si>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</si>
  <si>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</si>
  <si>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</si>
  <si>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</si>
  <si>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</si>
  <si>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</si>
  <si>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</si>
  <si>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</si>
  <si>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</si>
  <si>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</si>
  <si>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</si>
  <si>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</si>
  <si>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</si>
  <si>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</si>
  <si>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</si>
  <si>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</si>
  <si>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</si>
  <si>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</si>
  <si>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</si>
  <si>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</si>
  <si>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</si>
  <si>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</si>
  <si>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</si>
  <si>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</si>
  <si>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</si>
  <si>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</si>
  <si>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</si>
  <si>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</si>
  <si>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</si>
  <si>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</si>
  <si>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</si>
  <si>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</si>
  <si>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</si>
  <si>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</si>
  <si>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</si>
  <si>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</si>
  <si>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</si>
  <si>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</si>
  <si>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</si>
  <si>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</si>
  <si>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</si>
  <si>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</si>
  <si>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</si>
  <si>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</si>
  <si>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</si>
  <si>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</si>
  <si>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</si>
  <si>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</si>
  <si>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</si>
  <si>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</si>
  <si>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</si>
  <si>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</si>
  <si>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</si>
  <si>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</si>
  <si>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</si>
  <si>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</si>
  <si>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</si>
  <si>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</si>
  <si>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</si>
  <si>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</si>
  <si>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</si>
  <si>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</si>
  <si>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</si>
  <si>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</si>
  <si>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</si>
  <si>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</si>
  <si>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</si>
  <si>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</si>
  <si>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</si>
  <si>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</si>
  <si>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</si>
  <si>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</si>
  <si>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</si>
  <si>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</si>
  <si>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</si>
  <si>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</si>
  <si>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</si>
  <si>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</si>
  <si>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</si>
  <si>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</si>
  <si>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</si>
  <si>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</si>
  <si>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</si>
  <si>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</si>
  <si>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</si>
  <si>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</si>
  <si>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</si>
  <si>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</si>
  <si>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</si>
  <si>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</si>
  <si>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</si>
  <si>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</si>
  <si>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</si>
  <si>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</si>
  <si>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</si>
  <si>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</si>
  <si>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</si>
  <si>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</si>
  <si>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</si>
  <si>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</si>
  <si>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</si>
  <si>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</si>
  <si>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</si>
  <si>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</si>
  <si>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</si>
  <si>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</si>
  <si>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</si>
  <si>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</si>
  <si>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</si>
  <si>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</si>
  <si>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</si>
  <si>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</si>
  <si>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</si>
  <si>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</si>
  <si>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</si>
  <si>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</si>
  <si>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</si>
  <si>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</si>
  <si>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</si>
  <si>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</si>
  <si>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</si>
  <si>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</si>
  <si>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</si>
  <si>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</si>
  <si>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</si>
  <si>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</si>
  <si>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</si>
  <si>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</si>
  <si>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</si>
  <si>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</si>
  <si>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</si>
  <si>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</si>
  <si>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</si>
  <si>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</si>
  <si>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</si>
  <si>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</si>
  <si>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</si>
  <si>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</si>
  <si>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</si>
  <si>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</si>
  <si>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</si>
  <si>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</si>
  <si>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</si>
  <si>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</si>
  <si>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</si>
  <si>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</si>
  <si>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</si>
  <si>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</si>
  <si>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</si>
  <si>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</si>
  <si>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</si>
  <si>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</si>
  <si>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</si>
  <si>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</si>
  <si>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</si>
  <si>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</si>
  <si>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</si>
  <si>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</si>
  <si>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</si>
  <si>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</si>
  <si>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</si>
  <si>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</si>
  <si>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</si>
  <si>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</si>
  <si>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</si>
  <si>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</si>
  <si>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</si>
  <si>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</si>
  <si>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</si>
  <si>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</si>
  <si>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</si>
  <si>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</si>
  <si>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</si>
  <si>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</si>
  <si>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</si>
  <si>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</si>
  <si>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</si>
  <si>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</si>
  <si>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</si>
  <si>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</si>
  <si>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</si>
  <si>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</si>
  <si>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</si>
  <si>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</si>
  <si>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</si>
  <si>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</si>
  <si>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</si>
  <si>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</si>
  <si>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</si>
  <si>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</si>
  <si>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</si>
  <si>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</si>
  <si>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</si>
  <si>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</si>
  <si>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</si>
  <si>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</si>
  <si>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</si>
  <si>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</si>
  <si>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</si>
  <si>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</si>
  <si>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</si>
  <si>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</si>
  <si>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</si>
  <si>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</si>
  <si>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</si>
  <si>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</si>
  <si>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</si>
  <si>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</si>
  <si>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</si>
  <si>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</si>
  <si>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</si>
  <si>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</si>
  <si>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</si>
  <si>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</si>
  <si>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</si>
  <si>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</si>
  <si>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</si>
  <si>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</si>
  <si>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</si>
  <si>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</si>
  <si>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</si>
  <si>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</si>
  <si>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</si>
  <si>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</si>
  <si>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</si>
  <si>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</si>
  <si>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</si>
  <si>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</si>
  <si>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</si>
  <si>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</si>
  <si>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</si>
  <si>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</si>
  <si>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</si>
  <si>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</si>
  <si>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</si>
  <si>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</si>
  <si>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</si>
  <si>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</si>
  <si>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</si>
  <si>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</si>
  <si>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</si>
  <si>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</si>
  <si>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</si>
  <si>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</si>
  <si>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</si>
  <si>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</si>
  <si>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</si>
  <si>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</si>
  <si>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</si>
  <si>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</si>
  <si>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</si>
  <si>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</si>
  <si>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</si>
  <si>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</si>
  <si>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</si>
  <si>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</si>
  <si>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</si>
  <si>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</si>
  <si>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</si>
  <si>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</si>
  <si>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</si>
  <si>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</si>
  <si>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</si>
  <si>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</si>
  <si>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</si>
  <si>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</si>
  <si>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</si>
  <si>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</si>
  <si>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</si>
  <si>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</si>
  <si>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</si>
  <si>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</si>
  <si>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</si>
  <si>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</si>
  <si>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</si>
  <si>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</si>
  <si>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</si>
  <si>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</si>
  <si>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</si>
  <si>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</si>
  <si>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</si>
  <si>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</si>
  <si>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</si>
  <si>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</si>
  <si>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</si>
  <si>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</si>
  <si>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</si>
  <si>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</si>
  <si>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</si>
  <si>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</si>
  <si>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</si>
  <si>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</si>
  <si>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</si>
  <si>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</si>
  <si>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</si>
  <si>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</si>
  <si>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</si>
  <si>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</si>
  <si>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</si>
  <si>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</si>
  <si>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</si>
  <si>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</si>
  <si>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</si>
  <si>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</si>
  <si>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</si>
  <si>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</si>
  <si>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</si>
  <si>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</si>
  <si>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</si>
  <si>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</si>
  <si>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</si>
  <si>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</si>
  <si>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</si>
  <si>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</si>
  <si>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</si>
  <si>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</si>
  <si>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</si>
  <si>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</si>
  <si>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</si>
  <si>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</si>
  <si>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</si>
  <si>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</si>
  <si>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</si>
  <si>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</si>
  <si>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</si>
  <si>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</si>
  <si>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</si>
  <si>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</si>
  <si>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</si>
  <si>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</si>
  <si>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</si>
  <si>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</si>
  <si>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</si>
  <si>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</si>
  <si>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</si>
  <si>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</si>
  <si>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</si>
  <si>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</si>
  <si>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</si>
  <si>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</si>
  <si>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</si>
  <si>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</si>
  <si>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</si>
  <si>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</si>
  <si>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</si>
  <si>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</si>
  <si>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</si>
  <si>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</si>
  <si>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</si>
  <si>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</si>
  <si>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</si>
  <si>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</si>
  <si>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</si>
  <si>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</si>
  <si>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</si>
  <si>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</si>
  <si>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</si>
  <si>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</si>
  <si>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</si>
  <si>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</si>
  <si>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</si>
  <si>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</si>
  <si>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</si>
  <si>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</si>
  <si>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</si>
  <si>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</si>
  <si>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</si>
  <si>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</si>
  <si>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</si>
  <si>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</si>
  <si>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</si>
  <si>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</si>
  <si>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</si>
  <si>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</si>
  <si>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</si>
  <si>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</si>
  <si>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</si>
  <si>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</si>
  <si>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</si>
  <si>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</si>
  <si>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</si>
  <si>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</si>
  <si>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</si>
  <si>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</si>
  <si>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</si>
  <si>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</si>
  <si>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</si>
  <si>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</si>
  <si>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</si>
  <si>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</si>
  <si>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</si>
  <si>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</si>
  <si>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</si>
  <si>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</si>
  <si>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</si>
  <si>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</si>
  <si>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</si>
  <si>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</si>
  <si>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</si>
  <si>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</si>
  <si>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</si>
  <si>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</si>
  <si>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</si>
  <si>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</si>
  <si>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</si>
  <si>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</si>
  <si>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</si>
  <si>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</si>
  <si>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</si>
  <si>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</si>
  <si>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</si>
  <si>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</si>
  <si>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</si>
  <si>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</si>
  <si>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</si>
  <si>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</si>
  <si>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</si>
  <si>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</si>
  <si>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</si>
  <si>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</si>
  <si>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</si>
  <si>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</si>
  <si>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</si>
  <si>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</si>
  <si>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</si>
  <si>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</si>
  <si>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</si>
  <si>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</si>
  <si>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</si>
  <si>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</si>
  <si>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</si>
  <si>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</si>
  <si>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</si>
  <si>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</si>
  <si>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</si>
  <si>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</si>
  <si>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</si>
  <si>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</si>
  <si>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</si>
  <si>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</si>
  <si>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</si>
  <si>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</si>
  <si>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</si>
  <si>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</si>
  <si>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</si>
  <si>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</si>
  <si>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</si>
  <si>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</si>
  <si>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</si>
  <si>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</si>
  <si>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</si>
  <si>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</si>
  <si>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</si>
  <si>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</si>
  <si>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</si>
  <si>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</si>
  <si>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</si>
  <si>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</si>
  <si>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</si>
  <si>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</si>
  <si>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</si>
  <si>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</si>
  <si>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</si>
  <si>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</si>
  <si>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</si>
  <si>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</si>
  <si>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</si>
  <si>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</si>
  <si>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</si>
  <si>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</si>
  <si>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</si>
  <si>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</si>
  <si>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</si>
  <si>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</si>
  <si>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</si>
  <si>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</si>
  <si>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</si>
  <si>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</si>
  <si>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</si>
  <si>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</si>
  <si>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</si>
  <si>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</si>
  <si>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</si>
  <si>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</si>
  <si>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</si>
  <si>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</si>
  <si>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</si>
  <si>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</si>
  <si>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</si>
  <si>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</si>
  <si>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</si>
  <si>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</si>
  <si>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</si>
  <si>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</si>
  <si>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</si>
  <si>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</si>
  <si>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</si>
  <si>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</si>
  <si>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</si>
  <si>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</si>
  <si>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</si>
  <si>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</si>
  <si>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</si>
  <si>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</si>
  <si>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</si>
  <si>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</si>
  <si>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</si>
  <si>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</si>
  <si>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</si>
  <si>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</si>
  <si>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</si>
  <si>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</si>
  <si>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</si>
  <si>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</si>
  <si>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</si>
  <si>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</si>
  <si>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</si>
  <si>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</si>
  <si>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</si>
  <si>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</si>
  <si>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</si>
  <si>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</si>
  <si>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</si>
  <si>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</si>
  <si>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</si>
  <si>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</si>
  <si>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</si>
  <si>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</si>
  <si>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</si>
  <si>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</si>
  <si>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</si>
  <si>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</si>
  <si>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</si>
  <si>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</si>
  <si>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</si>
  <si>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</si>
  <si>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</si>
  <si>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</si>
  <si>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</si>
  <si>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</si>
  <si>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</si>
  <si>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</si>
  <si>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</si>
  <si>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</si>
  <si>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</si>
  <si>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</si>
  <si>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</si>
  <si>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</si>
  <si>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</si>
  <si>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</si>
  <si>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</si>
  <si>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</si>
  <si>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</si>
  <si>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</si>
  <si>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</si>
  <si>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</si>
  <si>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</si>
  <si>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</si>
  <si>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</si>
  <si>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</si>
  <si>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</si>
  <si>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</si>
  <si>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</si>
  <si>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</si>
  <si>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</si>
  <si>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</si>
  <si>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</si>
  <si>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</si>
  <si>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</si>
  <si>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</si>
  <si>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</si>
  <si>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</si>
  <si>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</si>
  <si>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</si>
  <si>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</si>
  <si>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</si>
  <si>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</si>
  <si>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</si>
  <si>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</si>
  <si>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</si>
  <si>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</si>
  <si>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</si>
  <si>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</si>
  <si>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</si>
  <si>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</si>
  <si>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</si>
  <si>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</si>
  <si>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</si>
  <si>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</si>
  <si>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</si>
  <si>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</si>
  <si>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</si>
  <si>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</si>
  <si>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</si>
  <si>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</si>
  <si>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</si>
  <si>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</si>
  <si>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</si>
  <si>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</si>
  <si>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</si>
  <si>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</si>
  <si>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</si>
  <si>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</si>
  <si>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</si>
  <si>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</si>
  <si>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</si>
  <si>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</si>
  <si>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</si>
  <si>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</si>
  <si>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</si>
  <si>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</si>
  <si>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</si>
  <si>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</si>
  <si>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</si>
  <si>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</si>
  <si>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</si>
  <si>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</si>
  <si>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</si>
  <si>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</si>
  <si>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</si>
  <si>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</si>
  <si>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</si>
  <si>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</si>
  <si>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</si>
  <si>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</si>
  <si>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</si>
  <si>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</si>
  <si>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</si>
  <si>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</si>
  <si>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</si>
  <si>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</si>
  <si>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</si>
  <si>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</si>
  <si>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</si>
  <si>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</si>
  <si>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</si>
  <si>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</si>
  <si>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</si>
  <si>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</si>
  <si>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</si>
  <si>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</si>
  <si>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</si>
  <si>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</si>
  <si>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</si>
  <si>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</si>
  <si>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</si>
  <si>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</si>
  <si>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</si>
  <si>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</si>
  <si>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</si>
  <si>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</si>
  <si>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</si>
  <si>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</si>
  <si>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</si>
  <si>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</si>
  <si>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</si>
  <si>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</si>
  <si>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</si>
  <si>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</si>
  <si>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</si>
  <si>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</si>
  <si>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</si>
  <si>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</si>
  <si>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</si>
  <si>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</si>
  <si>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</si>
  <si>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</si>
  <si>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</si>
  <si>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</si>
  <si>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</si>
  <si>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</si>
  <si>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</si>
  <si>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</si>
  <si>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</si>
  <si>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</si>
  <si>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</si>
  <si>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</si>
  <si>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</si>
  <si>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</si>
  <si>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</si>
  <si>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</si>
  <si>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</si>
  <si>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</si>
  <si>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</si>
  <si>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</si>
  <si>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</si>
  <si>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</si>
  <si>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</si>
  <si>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</si>
  <si>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</si>
  <si>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</si>
  <si>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</si>
  <si>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</si>
  <si>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</si>
  <si>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</si>
  <si>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</si>
  <si>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</si>
  <si>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</si>
  <si>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</si>
  <si>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</si>
  <si>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</si>
  <si>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</si>
  <si>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</si>
  <si>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</si>
  <si>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</si>
  <si>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</si>
  <si>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</si>
  <si>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</si>
  <si>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</si>
  <si>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</si>
  <si>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</si>
  <si>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</si>
  <si>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</si>
  <si>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</si>
  <si>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</si>
  <si>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</si>
  <si>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</si>
  <si>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</si>
  <si>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</si>
  <si>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</si>
  <si>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</si>
  <si>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</si>
  <si>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</si>
  <si>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</si>
  <si>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</si>
  <si>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</si>
  <si>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</si>
  <si>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</si>
  <si>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</si>
  <si>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</si>
  <si>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</si>
  <si>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</si>
  <si>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</si>
  <si>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</si>
  <si>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</si>
  <si>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</si>
  <si>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</si>
  <si>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</si>
  <si>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</si>
  <si>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</si>
  <si>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</si>
  <si>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</si>
  <si>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</si>
  <si>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</si>
  <si>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</si>
  <si>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</si>
  <si>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</si>
  <si>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</si>
  <si>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</si>
  <si>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</si>
  <si>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</si>
  <si>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</si>
  <si>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</si>
  <si>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</si>
  <si>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</si>
  <si>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</si>
  <si>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</si>
  <si>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</si>
  <si>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</si>
  <si>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</si>
  <si>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</si>
  <si>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</si>
  <si>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</si>
  <si>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</si>
  <si>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</si>
  <si>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</si>
  <si>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</si>
  <si>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</si>
  <si>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</si>
  <si>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</si>
  <si>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</si>
  <si>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</si>
  <si>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</si>
  <si>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</si>
  <si>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</si>
  <si>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</si>
  <si>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</si>
  <si>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</si>
  <si>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</si>
  <si>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</si>
  <si>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</si>
  <si>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</si>
  <si>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</si>
  <si>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</si>
  <si>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</si>
  <si>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</si>
  <si>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</si>
  <si>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</si>
  <si>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</si>
  <si>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</si>
  <si>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</si>
  <si>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</si>
  <si>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</si>
  <si>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</si>
  <si>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</si>
  <si>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</si>
  <si>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</si>
  <si>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</si>
  <si>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</si>
  <si>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</si>
  <si>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</si>
  <si>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</si>
  <si>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</si>
  <si>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</si>
  <si>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</si>
  <si>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</si>
  <si>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</si>
  <si>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</si>
  <si>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</si>
  <si>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</si>
  <si>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</si>
  <si>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</si>
  <si>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</si>
  <si>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</si>
  <si>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</si>
  <si>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</si>
  <si>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</si>
  <si>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</si>
  <si>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</si>
  <si>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</si>
  <si>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</si>
  <si>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</si>
  <si>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</si>
  <si>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</si>
  <si>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</si>
  <si>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</si>
  <si>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</si>
  <si>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</si>
  <si>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</si>
  <si>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</si>
  <si>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</si>
  <si>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</si>
  <si>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</si>
  <si>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</si>
  <si>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</si>
  <si>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</si>
  <si>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</si>
  <si>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</si>
  <si>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</si>
  <si>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</si>
  <si>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</si>
  <si>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</si>
  <si>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</si>
  <si>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</si>
  <si>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</si>
  <si>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</si>
  <si>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</si>
  <si>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</si>
  <si>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</si>
  <si>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</si>
  <si>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</si>
  <si>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</si>
  <si>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</si>
  <si>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</si>
  <si>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</si>
  <si>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</si>
  <si>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</si>
  <si>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</si>
  <si>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</si>
  <si>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</si>
  <si>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</si>
  <si>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</si>
  <si>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</si>
  <si>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</si>
  <si>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</si>
  <si>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</si>
  <si>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</si>
  <si>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</si>
  <si>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</si>
  <si>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</si>
  <si>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</si>
  <si>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</si>
  <si>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</si>
  <si>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</si>
  <si>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</si>
  <si>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</si>
  <si>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</si>
  <si>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</si>
  <si>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</si>
  <si>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</si>
  <si>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</si>
  <si>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</si>
  <si>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</si>
  <si>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</si>
  <si>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</si>
  <si>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</si>
  <si>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</si>
  <si>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</si>
  <si>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</si>
  <si>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</si>
  <si>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</si>
  <si>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</si>
  <si>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</si>
  <si>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</si>
  <si>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</si>
  <si>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</si>
  <si>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</si>
  <si>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</si>
  <si>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</si>
  <si>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</si>
  <si>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</si>
  <si>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</si>
  <si>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</si>
  <si>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</si>
  <si>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</si>
  <si>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</si>
  <si>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</si>
  <si>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</si>
  <si>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</si>
  <si>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</si>
  <si>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</si>
  <si>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</si>
  <si>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</si>
  <si>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</si>
  <si>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</si>
  <si>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</si>
  <si>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</si>
  <si>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</si>
  <si>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</si>
  <si>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</si>
  <si>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</si>
  <si>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</si>
  <si>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</si>
  <si>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</si>
  <si>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</si>
  <si>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</si>
  <si>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</si>
  <si>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</si>
  <si>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</si>
  <si>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</si>
  <si>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</si>
  <si>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</si>
  <si>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</si>
  <si>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</si>
  <si>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</si>
  <si>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</si>
  <si>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</si>
  <si>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</si>
  <si>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</si>
  <si>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</si>
  <si>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</si>
  <si>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</si>
  <si>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</si>
  <si>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</si>
  <si>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</si>
  <si>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</si>
  <si>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</si>
  <si>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</si>
  <si>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</si>
  <si>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</si>
  <si>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</si>
  <si>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</si>
  <si>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</si>
  <si>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</si>
  <si>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</si>
  <si>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</si>
  <si>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</si>
  <si>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</si>
  <si>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</si>
  <si>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</si>
  <si>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</si>
  <si>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</si>
  <si>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</si>
  <si>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</si>
  <si>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</si>
  <si>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</si>
  <si>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</si>
  <si>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</si>
  <si>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</si>
  <si>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</si>
  <si>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</si>
  <si>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</si>
  <si>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</si>
  <si>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</si>
  <si>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</si>
  <si>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</si>
  <si>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</si>
  <si>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</si>
  <si>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</si>
  <si>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</si>
  <si>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</si>
  <si>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</si>
  <si>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</si>
  <si>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</si>
  <si>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</si>
  <si>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</si>
  <si>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</si>
  <si>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</si>
  <si>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</si>
  <si>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</si>
  <si>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</si>
  <si>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</si>
  <si>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</si>
  <si>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</si>
  <si>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</si>
  <si>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</si>
  <si>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</si>
  <si>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</si>
  <si>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</si>
  <si>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</si>
  <si>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</si>
  <si>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</si>
  <si>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</si>
  <si>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</si>
  <si>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</si>
  <si>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</si>
  <si>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</si>
  <si>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</si>
  <si>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</si>
  <si>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</si>
  <si>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</si>
  <si>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</si>
  <si>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</si>
  <si>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</si>
  <si>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</si>
  <si>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</si>
  <si>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</si>
  <si>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</si>
  <si>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</si>
  <si>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</si>
  <si>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</si>
  <si>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</si>
  <si>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</si>
  <si>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</si>
  <si>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</si>
  <si>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</si>
  <si>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</si>
  <si>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</si>
  <si>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</si>
  <si>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</si>
  <si>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</si>
  <si>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</si>
  <si>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</si>
  <si>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</si>
  <si>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</si>
  <si>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</si>
  <si>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</si>
  <si>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</si>
  <si>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</si>
  <si>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</si>
  <si>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</si>
  <si>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</si>
  <si>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</si>
  <si>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</si>
  <si>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</si>
  <si>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</si>
  <si>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</si>
  <si>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</si>
  <si>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</si>
  <si>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</si>
  <si>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</si>
  <si>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</si>
  <si>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</si>
  <si>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</si>
  <si>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</si>
  <si>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</si>
  <si>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</si>
  <si>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</si>
  <si>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</si>
  <si>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</si>
  <si>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</si>
  <si>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</si>
  <si>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</si>
  <si>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</si>
  <si>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</si>
  <si>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</si>
  <si>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</si>
  <si>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</si>
  <si>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</si>
  <si>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</si>
  <si>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</si>
  <si>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</si>
  <si>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</si>
  <si>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</si>
  <si>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</si>
  <si>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</si>
  <si>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</si>
  <si>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</si>
  <si>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</si>
  <si>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</si>
  <si>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</si>
  <si>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</si>
  <si>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</si>
  <si>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</si>
  <si>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</si>
  <si>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</si>
  <si>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</si>
  <si>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</si>
  <si>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</si>
  <si>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</si>
  <si>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</si>
  <si>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</si>
  <si>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</si>
  <si>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</si>
  <si>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</si>
  <si>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</si>
  <si>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</si>
  <si>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</si>
  <si>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</si>
  <si>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</si>
  <si>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</si>
  <si>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</si>
  <si>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</si>
  <si>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</si>
  <si>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</si>
  <si>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</si>
  <si>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</si>
  <si>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</si>
  <si>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</si>
  <si>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</si>
  <si>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</si>
  <si>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</si>
  <si>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</si>
  <si>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</si>
  <si>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</si>
  <si>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</si>
  <si>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</si>
  <si>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</si>
  <si>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</si>
  <si>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</si>
  <si>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</si>
  <si>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</si>
  <si>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</si>
  <si>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</si>
  <si>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</si>
  <si>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</si>
  <si>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</si>
  <si>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</si>
  <si>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</si>
  <si>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</si>
  <si>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</si>
  <si>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</si>
  <si>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</si>
  <si>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</si>
  <si>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</si>
  <si>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</si>
  <si>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</si>
  <si>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</si>
  <si>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</si>
  <si>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</si>
  <si>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</si>
  <si>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</si>
  <si>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</si>
  <si>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</si>
  <si>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</si>
  <si>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</si>
  <si>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</si>
  <si>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</si>
  <si>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</si>
  <si>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</si>
  <si>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</si>
  <si>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</si>
  <si>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</si>
  <si>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</si>
  <si>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</si>
  <si>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</si>
  <si>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</si>
  <si>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</si>
  <si>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</si>
  <si>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</si>
  <si>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</si>
  <si>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</si>
  <si>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</si>
  <si>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</si>
  <si>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</si>
  <si>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</si>
  <si>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</si>
  <si>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</si>
  <si>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</si>
  <si>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</si>
  <si>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</si>
  <si>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</si>
  <si>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</si>
  <si>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</si>
  <si>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</si>
  <si>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</si>
  <si>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</si>
  <si>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</si>
  <si>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</si>
  <si>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</si>
  <si>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</si>
  <si>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</si>
  <si>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</si>
  <si>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</si>
  <si>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</si>
  <si>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</si>
  <si>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</si>
  <si>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</si>
  <si>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</si>
  <si>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</si>
  <si>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</si>
  <si>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</si>
  <si>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</si>
  <si>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</si>
  <si>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</si>
  <si>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</si>
  <si>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</si>
  <si>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</si>
  <si>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</si>
  <si>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</si>
  <si>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</si>
  <si>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</si>
  <si>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</si>
  <si>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</si>
  <si>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</si>
  <si>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</si>
  <si>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</si>
  <si>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</si>
  <si>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</si>
  <si>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</si>
  <si>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</si>
  <si>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</si>
  <si>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</si>
  <si>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</si>
  <si>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</si>
  <si>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</si>
  <si>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</si>
  <si>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</si>
  <si>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</si>
  <si>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</si>
  <si>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</si>
  <si>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</si>
  <si>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</si>
  <si>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</si>
  <si>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</si>
  <si>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</si>
  <si>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</si>
  <si>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</si>
  <si>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</si>
  <si>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</si>
  <si>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</si>
  <si>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</si>
  <si>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</si>
  <si>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</si>
  <si>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</si>
  <si>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</si>
  <si>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</si>
  <si>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</si>
  <si>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</si>
  <si>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</si>
  <si>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</si>
  <si>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</si>
  <si>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</si>
  <si>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</si>
  <si>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</si>
  <si>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</si>
  <si>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</si>
  <si>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</si>
  <si>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</si>
  <si>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</si>
  <si>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</si>
  <si>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</si>
  <si>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</si>
  <si>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</si>
  <si>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</si>
  <si>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</si>
  <si>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</si>
  <si>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</si>
  <si>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</si>
  <si>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</si>
  <si>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</si>
  <si>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</si>
  <si>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</si>
  <si>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</si>
  <si>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</si>
  <si>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</si>
  <si>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</si>
  <si>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</si>
  <si>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</si>
  <si>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</si>
  <si>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</si>
  <si>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</si>
  <si>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</si>
  <si>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</si>
  <si>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</si>
  <si>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</si>
  <si>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</si>
  <si>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</si>
  <si>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</si>
  <si>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</si>
  <si>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</si>
  <si>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</si>
  <si>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</si>
  <si>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</si>
  <si>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</si>
  <si>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</si>
  <si>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</si>
  <si>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</si>
  <si>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</si>
  <si>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</si>
  <si>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</si>
  <si>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</si>
  <si>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</si>
  <si>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</si>
  <si>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</si>
  <si>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</si>
  <si>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</si>
  <si>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</si>
  <si>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</si>
  <si>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</si>
  <si>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</si>
  <si>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</si>
  <si>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</si>
  <si>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</si>
  <si>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</si>
  <si>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</si>
  <si>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</si>
  <si>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</si>
  <si>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</si>
  <si>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</si>
  <si>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</si>
  <si>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</si>
  <si>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</si>
  <si>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</si>
  <si>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</si>
  <si>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</si>
  <si>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</si>
  <si>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</si>
  <si>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</si>
  <si>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</si>
  <si>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</si>
  <si>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</si>
  <si>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</si>
  <si>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</si>
  <si>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</si>
  <si>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</si>
  <si>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</si>
  <si>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</si>
  <si>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</si>
  <si>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</si>
  <si>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</si>
  <si>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</si>
  <si>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</si>
  <si>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</si>
  <si>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</si>
  <si>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</si>
  <si>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</si>
  <si>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</si>
  <si>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</si>
  <si>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</si>
  <si>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</si>
  <si>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</si>
  <si>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</si>
  <si>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</si>
  <si>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</si>
  <si>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</si>
  <si>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</si>
  <si>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</si>
  <si>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</si>
  <si>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</si>
  <si>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</si>
  <si>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</si>
  <si>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</si>
  <si>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</si>
  <si>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</si>
  <si>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</si>
  <si>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</si>
  <si>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</si>
  <si>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</si>
  <si>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</si>
  <si>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</si>
  <si>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</si>
  <si>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</si>
  <si>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</si>
  <si>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</si>
  <si>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</si>
  <si>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</si>
  <si>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</si>
  <si>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</si>
  <si>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</si>
  <si>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</si>
  <si>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</si>
  <si>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</si>
  <si>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</si>
  <si>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</si>
  <si>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</si>
  <si>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</si>
  <si>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</si>
  <si>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</si>
  <si>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</si>
  <si>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</si>
  <si>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</si>
  <si>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</si>
  <si>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</si>
  <si>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</si>
  <si>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</si>
  <si>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</si>
  <si>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</si>
  <si>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</si>
  <si>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</si>
  <si>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</si>
  <si>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</si>
  <si>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</si>
  <si>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</si>
  <si>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</si>
  <si>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</si>
  <si>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</si>
  <si>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</si>
  <si>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</si>
  <si>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</si>
  <si>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</si>
  <si>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</si>
  <si>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</si>
  <si>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</si>
  <si>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</si>
  <si>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</si>
  <si>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</si>
  <si>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</si>
  <si>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</si>
  <si>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</si>
  <si>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</si>
  <si>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</si>
  <si>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</si>
  <si>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</si>
  <si>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</si>
  <si>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</si>
  <si>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</si>
  <si>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</si>
  <si>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</si>
  <si>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</si>
  <si>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</si>
  <si>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</si>
  <si>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</si>
  <si>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</si>
  <si>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</si>
  <si>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</si>
  <si>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</si>
  <si>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</si>
  <si>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</si>
  <si>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</si>
  <si>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</si>
  <si>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</si>
  <si>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</si>
  <si>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</si>
  <si>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</si>
  <si>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</si>
  <si>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</si>
  <si>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</si>
  <si>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</si>
  <si>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</si>
  <si>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</si>
  <si>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</si>
  <si>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</si>
  <si>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</si>
  <si>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</si>
  <si>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</si>
  <si>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</si>
  <si>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</si>
  <si>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</si>
  <si>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</si>
  <si>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</si>
  <si>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</si>
  <si>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</si>
  <si>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</si>
  <si>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</si>
  <si>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</si>
  <si>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</si>
  <si>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</si>
  <si>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</si>
  <si>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</si>
  <si>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</si>
  <si>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</si>
  <si>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</si>
  <si>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</si>
  <si>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</si>
  <si>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</si>
  <si>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</si>
  <si>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</si>
  <si>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</si>
  <si>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</si>
  <si>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</si>
  <si>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</si>
  <si>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</si>
  <si>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</si>
  <si>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</si>
  <si>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</si>
  <si>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</si>
  <si>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</si>
  <si>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</si>
  <si>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</si>
  <si>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</si>
  <si>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</si>
  <si>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</si>
  <si>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</si>
  <si>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</si>
  <si>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</si>
  <si>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</si>
  <si>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</si>
  <si>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</si>
  <si>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</si>
  <si>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</si>
  <si>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</si>
  <si>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</si>
  <si>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</si>
  <si>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</si>
  <si>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</si>
  <si>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</si>
  <si>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</si>
  <si>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</si>
  <si>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</si>
  <si>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</si>
  <si>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</si>
  <si>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</si>
  <si>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</si>
  <si>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</si>
  <si>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</si>
  <si>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</si>
  <si>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</si>
  <si>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</si>
  <si>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</si>
  <si>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</si>
  <si>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</si>
  <si>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</si>
  <si>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</si>
  <si>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</si>
  <si>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</si>
  <si>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</si>
  <si>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</si>
  <si>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</si>
  <si>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</si>
  <si>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</si>
  <si>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</si>
  <si>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</si>
  <si>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</si>
  <si>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</si>
  <si>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</si>
  <si>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</si>
  <si>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</si>
  <si>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</si>
  <si>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</si>
  <si>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</si>
  <si>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</si>
  <si>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</si>
  <si>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</si>
  <si>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</si>
  <si>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</si>
  <si>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</si>
  <si>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</si>
  <si>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</si>
  <si>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</si>
  <si>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</si>
  <si>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</si>
  <si>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</si>
  <si>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</si>
  <si>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</si>
  <si>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</si>
  <si>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</si>
  <si>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</si>
  <si>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</si>
  <si>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</si>
  <si>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</si>
  <si>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</si>
  <si>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</si>
  <si>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</si>
  <si>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</si>
  <si>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</si>
  <si>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</si>
  <si>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</si>
  <si>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</si>
  <si>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</si>
  <si>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</si>
  <si>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</si>
  <si>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</si>
  <si>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</si>
  <si>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</si>
  <si>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</si>
  <si>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</si>
  <si>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</si>
  <si>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</si>
  <si>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</si>
  <si>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</si>
  <si>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</si>
  <si>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</si>
  <si>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</si>
  <si>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</si>
  <si>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</si>
  <si>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</si>
  <si>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</si>
  <si>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</si>
  <si>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</si>
  <si>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</si>
  <si>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</si>
  <si>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</si>
  <si>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</si>
  <si>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</si>
  <si>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</si>
  <si>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</si>
  <si>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</si>
  <si>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</si>
  <si>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</si>
  <si>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</si>
  <si>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</si>
  <si>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</si>
  <si>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</si>
  <si>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</si>
  <si>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</si>
  <si>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</si>
  <si>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</si>
  <si>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</si>
  <si>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</si>
  <si>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</si>
  <si>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</si>
  <si>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</si>
  <si>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</si>
  <si>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</si>
  <si>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</si>
  <si>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</si>
  <si>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</si>
  <si>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</si>
  <si>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</si>
  <si>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</si>
  <si>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</si>
  <si>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</si>
  <si>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</si>
  <si>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</si>
  <si>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</si>
  <si>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</si>
  <si>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</si>
  <si>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</si>
  <si>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</si>
  <si>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</si>
  <si>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</si>
  <si>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</si>
  <si>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</si>
  <si>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</si>
  <si>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</si>
  <si>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</si>
  <si>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</si>
  <si>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</si>
  <si>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</si>
  <si>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</si>
  <si>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</si>
  <si>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</si>
  <si>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</si>
  <si>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</si>
  <si>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</si>
  <si>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</si>
  <si>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</si>
  <si>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</si>
  <si>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</si>
  <si>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</si>
  <si>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</si>
  <si>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</si>
  <si>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</si>
  <si>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</si>
  <si>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</si>
  <si>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</si>
  <si>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</si>
  <si>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</si>
  <si>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</si>
  <si>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</si>
  <si>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</si>
  <si>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</si>
  <si>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</si>
  <si>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</si>
  <si>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</si>
  <si>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</si>
  <si>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</si>
  <si>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</si>
  <si>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</si>
  <si>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</si>
  <si>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</si>
  <si>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</si>
  <si>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</si>
  <si>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</si>
  <si>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</si>
  <si>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</si>
  <si>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</si>
  <si>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</si>
  <si>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</si>
  <si>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</si>
  <si>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</si>
  <si>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</si>
  <si>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</si>
  <si>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</si>
  <si>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</si>
  <si>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</si>
  <si>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</si>
  <si>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</si>
  <si>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</si>
  <si>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</si>
  <si>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</si>
  <si>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</si>
  <si>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</si>
  <si>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</si>
  <si>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</si>
  <si>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</si>
  <si>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</si>
  <si>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</si>
  <si>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</si>
  <si>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</si>
  <si>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</si>
  <si>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</si>
  <si>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</si>
  <si>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</si>
  <si>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</si>
  <si>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</si>
  <si>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</si>
  <si>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</si>
  <si>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</si>
  <si>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</si>
  <si>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</si>
  <si>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</si>
  <si>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</si>
  <si>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</si>
  <si>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</si>
  <si>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</si>
  <si>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</si>
  <si>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</si>
  <si>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</si>
  <si>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</si>
  <si>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</si>
  <si>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</si>
  <si>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</si>
  <si>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</si>
  <si>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</si>
  <si>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</si>
  <si>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</si>
  <si>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</si>
  <si>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</si>
  <si>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</si>
  <si>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</si>
  <si>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</si>
  <si>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</si>
  <si>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</si>
  <si>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</si>
  <si>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</si>
  <si>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</si>
  <si>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</si>
  <si>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</si>
  <si>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</si>
  <si>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</si>
  <si>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</si>
  <si>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</si>
  <si>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</si>
  <si>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</si>
  <si>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</si>
  <si>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</si>
  <si>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</si>
  <si>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</si>
  <si>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</si>
  <si>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</si>
  <si>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</si>
  <si>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</si>
  <si>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</si>
  <si>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</si>
  <si>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</si>
  <si>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</si>
  <si>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</si>
  <si>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</si>
  <si>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</si>
  <si>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</si>
  <si>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</si>
  <si>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</si>
  <si>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</si>
  <si>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</si>
  <si>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</si>
  <si>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</si>
  <si>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</si>
  <si>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</si>
  <si>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</si>
  <si>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</si>
  <si>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</si>
  <si>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</si>
  <si>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</si>
  <si>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</si>
  <si>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</si>
  <si>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</si>
  <si>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</si>
  <si>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</si>
  <si>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</si>
  <si>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</si>
  <si>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</si>
  <si>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</si>
  <si>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</si>
  <si>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</si>
  <si>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</si>
  <si>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</si>
  <si>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</si>
  <si>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</si>
  <si>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</si>
  <si>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</si>
  <si>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</si>
  <si>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</si>
  <si>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</si>
  <si>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</si>
  <si>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</si>
  <si>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</si>
  <si>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</si>
  <si>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</si>
  <si>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</si>
  <si>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</si>
  <si>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</si>
  <si>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</si>
  <si>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</si>
  <si>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</si>
  <si>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</si>
  <si>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</si>
  <si>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</si>
  <si>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</si>
  <si>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</si>
  <si>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</si>
  <si>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</si>
  <si>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</si>
  <si>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</si>
  <si>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</si>
  <si>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</si>
  <si>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</si>
  <si>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</si>
  <si>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</si>
  <si>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</si>
  <si>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</si>
  <si>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</si>
  <si>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</si>
  <si>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</si>
  <si>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</si>
  <si>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</si>
  <si>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</si>
  <si>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</si>
  <si>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</si>
  <si>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</si>
  <si>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</si>
  <si>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</si>
  <si>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</si>
  <si>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</si>
  <si>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</si>
  <si>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</si>
  <si>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</si>
  <si>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</si>
  <si>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</si>
  <si>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</si>
  <si>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</si>
  <si>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</si>
  <si>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</si>
  <si>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</si>
  <si>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</si>
  <si>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</si>
  <si>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</si>
  <si>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</si>
  <si>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</si>
  <si>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</si>
  <si>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</si>
  <si>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</si>
  <si>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</si>
  <si>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</si>
  <si>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</si>
  <si>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</si>
  <si>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</si>
  <si>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</si>
  <si>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</si>
  <si>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</si>
  <si>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</si>
  <si>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</si>
  <si>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</si>
  <si>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</si>
  <si>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</si>
  <si>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</si>
  <si>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</si>
  <si>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</si>
  <si>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</si>
  <si>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</si>
  <si>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</si>
  <si>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</si>
  <si>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</si>
  <si>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</si>
  <si>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</si>
  <si>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</si>
  <si>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</si>
  <si>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</si>
  <si>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</si>
  <si>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</si>
  <si>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</si>
  <si>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</si>
  <si>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</si>
  <si>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</si>
  <si>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</si>
  <si>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</si>
  <si>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</si>
  <si>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</si>
  <si>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</si>
  <si>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</si>
  <si>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</si>
  <si>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</si>
  <si>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</si>
  <si>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</si>
  <si>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</si>
  <si>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</si>
  <si>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</si>
  <si>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</si>
  <si>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</si>
  <si>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</si>
  <si>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</si>
  <si>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</si>
  <si>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</si>
  <si>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</si>
  <si>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</si>
  <si>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</si>
  <si>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</si>
  <si>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</si>
  <si>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</si>
  <si>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</si>
  <si>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</si>
  <si>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</si>
  <si>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</si>
  <si>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</si>
  <si>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</si>
  <si>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</si>
  <si>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</si>
  <si>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</si>
  <si>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</si>
  <si>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</si>
  <si>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</si>
  <si>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</si>
  <si>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</si>
  <si>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</si>
  <si>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</si>
  <si>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</si>
  <si>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</si>
  <si>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</si>
  <si>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</si>
  <si>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</si>
  <si>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</si>
  <si>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</si>
  <si>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</si>
  <si>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</si>
  <si>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</si>
  <si>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</si>
  <si>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</si>
  <si>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</si>
  <si>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</si>
  <si>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</si>
  <si>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</si>
  <si>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</si>
  <si>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</si>
  <si>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</si>
  <si>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</si>
  <si>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</si>
  <si>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</si>
  <si>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</si>
  <si>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</si>
  <si>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</si>
  <si>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</si>
  <si>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</si>
  <si>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</si>
  <si>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</si>
  <si>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</si>
  <si>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</si>
  <si>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</si>
  <si>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</si>
  <si>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</si>
  <si>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</si>
  <si>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</si>
  <si>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</si>
  <si>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</si>
  <si>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</si>
  <si>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</si>
  <si>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</si>
  <si>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</si>
  <si>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</si>
  <si>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</si>
  <si>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</si>
  <si>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</si>
  <si>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</si>
  <si>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</si>
  <si>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</si>
  <si>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</si>
  <si>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</si>
  <si>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</si>
  <si>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</si>
  <si>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</si>
  <si>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</si>
  <si>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</si>
  <si>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</si>
  <si>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</si>
  <si>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</si>
  <si>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</si>
  <si>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</si>
  <si>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</si>
  <si>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</si>
  <si>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</si>
  <si>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</si>
  <si>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</si>
  <si>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</si>
  <si>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</si>
  <si>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</si>
  <si>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</si>
  <si>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</si>
  <si>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</si>
  <si>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</si>
  <si>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</si>
  <si>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</si>
  <si>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</si>
  <si>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</si>
  <si>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</si>
  <si>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</si>
  <si>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</si>
  <si>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</si>
  <si>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</si>
  <si>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</si>
  <si>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</si>
  <si>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</si>
  <si>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</si>
  <si>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</si>
  <si>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</si>
  <si>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</si>
  <si>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</si>
  <si>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</si>
  <si>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</si>
  <si>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</si>
  <si>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</si>
  <si>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</si>
  <si>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</si>
  <si>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</si>
  <si>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</si>
  <si>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</si>
  <si>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</si>
  <si>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</si>
  <si>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</si>
  <si>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</si>
  <si>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</si>
  <si>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</si>
  <si>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</si>
  <si>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</si>
  <si>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</si>
  <si>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</si>
  <si>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</si>
  <si>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</si>
  <si>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</si>
  <si>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</si>
  <si>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</si>
  <si>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</si>
  <si>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</si>
  <si>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</si>
  <si>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</si>
  <si>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</si>
  <si>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</si>
  <si>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</si>
  <si>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</si>
  <si>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</si>
  <si>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</si>
  <si>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</si>
  <si>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</si>
  <si>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</si>
  <si>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</si>
  <si>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</si>
  <si>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</si>
  <si>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</si>
  <si>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</si>
  <si>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</si>
  <si>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</si>
  <si>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</si>
  <si>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</si>
  <si>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</si>
  <si>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</si>
  <si>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</si>
  <si>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</si>
  <si>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</si>
  <si>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</si>
  <si>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</si>
  <si>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</si>
  <si>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</si>
  <si>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</si>
  <si>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</si>
  <si>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</si>
  <si>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</si>
  <si>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</si>
  <si>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</si>
  <si>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</si>
  <si>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</si>
  <si>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</si>
  <si>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</si>
  <si>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</si>
  <si>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</si>
  <si>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</si>
  <si>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</si>
  <si>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</si>
  <si>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</si>
  <si>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</si>
  <si>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</si>
  <si>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</si>
  <si>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</si>
  <si>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</si>
  <si>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</si>
  <si>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</si>
  <si>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</si>
  <si>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</si>
  <si>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</si>
  <si>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</si>
  <si>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</si>
  <si>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</si>
  <si>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</si>
  <si>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</si>
  <si>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</si>
  <si>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</si>
  <si>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</si>
  <si>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</si>
  <si>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</si>
  <si>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</si>
  <si>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</si>
  <si>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</si>
  <si>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</si>
  <si>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</si>
  <si>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</si>
  <si>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</si>
  <si>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</si>
  <si>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</si>
  <si>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</si>
  <si>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</si>
  <si>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</si>
  <si>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</si>
  <si>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</si>
  <si>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</si>
  <si>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</si>
  <si>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</si>
  <si>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</si>
  <si>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</si>
  <si>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</si>
  <si>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</si>
  <si>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</si>
  <si>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</si>
  <si>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</si>
  <si>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</si>
  <si>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</si>
  <si>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</si>
  <si>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</si>
  <si>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</si>
  <si>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</si>
  <si>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</si>
  <si>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</si>
  <si>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</si>
  <si>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</si>
  <si>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</si>
  <si>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</si>
  <si>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</si>
  <si>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</si>
  <si>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</si>
  <si>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</si>
  <si>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</si>
  <si>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</si>
  <si>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</si>
  <si>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</si>
  <si>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</si>
  <si>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</si>
  <si>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</si>
  <si>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</si>
  <si>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</si>
  <si>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</si>
  <si>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</si>
  <si>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</si>
  <si>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</si>
  <si>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</si>
  <si>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</si>
  <si>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</si>
  <si>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</si>
  <si>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</si>
  <si>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</si>
  <si>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</si>
  <si>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</si>
  <si>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</si>
  <si>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</si>
  <si>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</si>
  <si>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</si>
  <si>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</si>
  <si>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</si>
  <si>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</si>
  <si>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</si>
  <si>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</si>
  <si>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</si>
  <si>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</si>
  <si>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</si>
  <si>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</si>
  <si>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</si>
  <si>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</si>
  <si>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</si>
  <si>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</si>
  <si>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</si>
  <si>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</si>
  <si>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</si>
  <si>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</si>
  <si>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</si>
  <si>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</si>
  <si>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</si>
  <si>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</si>
  <si>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</si>
  <si>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</si>
  <si>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</si>
  <si>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</si>
  <si>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</si>
  <si>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</si>
  <si>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</si>
  <si>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</si>
  <si>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</si>
  <si>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</si>
  <si>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</si>
  <si>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</si>
  <si>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</si>
  <si>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</si>
  <si>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</si>
  <si>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</si>
  <si>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</si>
  <si>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</si>
  <si>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</si>
  <si>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</si>
  <si>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</si>
  <si>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</si>
  <si>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</si>
  <si>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</si>
  <si>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</si>
  <si>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</si>
  <si>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</si>
  <si>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</si>
  <si>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</si>
  <si>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</si>
  <si>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</si>
  <si>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</si>
  <si>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</si>
  <si>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</si>
  <si>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</si>
  <si>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</si>
  <si>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</si>
  <si>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</si>
  <si>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</si>
  <si>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</si>
  <si>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</si>
  <si>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</si>
  <si>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</si>
  <si>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</si>
  <si>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</si>
  <si>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</si>
  <si>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</si>
  <si>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</si>
  <si>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</si>
  <si>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</si>
  <si>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</si>
  <si>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</si>
  <si>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</si>
  <si>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</si>
  <si>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</si>
  <si>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</si>
  <si>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</si>
  <si>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</si>
  <si>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</si>
  <si>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</si>
  <si>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</si>
  <si>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</si>
  <si>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</si>
  <si>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</si>
  <si>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</si>
  <si>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</si>
  <si>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</si>
  <si>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</si>
  <si>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</si>
  <si>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</si>
  <si>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</si>
  <si>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</si>
  <si>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</si>
  <si>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</si>
  <si>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</si>
  <si>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</si>
  <si>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</si>
  <si>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</si>
  <si>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</si>
  <si>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</si>
  <si>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</si>
  <si>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</si>
  <si>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</si>
  <si>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</si>
  <si>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</si>
  <si>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</si>
  <si>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</si>
  <si>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</si>
  <si>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</si>
  <si>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</si>
  <si>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</si>
  <si>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</si>
  <si>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</si>
  <si>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</si>
  <si>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</si>
  <si>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</si>
  <si>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</si>
  <si>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</si>
  <si>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</si>
  <si>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</si>
  <si>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</si>
  <si>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</si>
  <si>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</si>
  <si>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</si>
  <si>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</si>
  <si>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</si>
  <si>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</si>
  <si>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</si>
  <si>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</si>
  <si>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</si>
  <si>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</si>
  <si>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</si>
  <si>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</si>
  <si>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</si>
  <si>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</si>
  <si>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</si>
  <si>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</si>
  <si>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</si>
  <si>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</si>
  <si>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</si>
  <si>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</si>
  <si>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</si>
  <si>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</si>
  <si>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</si>
  <si>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</si>
  <si>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</si>
  <si>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</si>
  <si>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</si>
  <si>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</si>
  <si>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</si>
  <si>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</si>
  <si>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</si>
  <si>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</si>
  <si>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</si>
  <si>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</si>
  <si>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</si>
  <si>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</si>
  <si>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</si>
  <si>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</si>
  <si>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</si>
  <si>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</si>
  <si>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</si>
  <si>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</si>
  <si>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</si>
  <si>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</si>
  <si>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</si>
  <si>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</si>
  <si>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</si>
  <si>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</si>
  <si>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</si>
  <si>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</si>
  <si>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</si>
  <si>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</si>
  <si>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</si>
  <si>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</si>
  <si>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</si>
  <si>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</si>
  <si>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</si>
  <si>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</si>
  <si>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</si>
  <si>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</si>
  <si>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</si>
  <si>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</si>
  <si>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</si>
  <si>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</si>
  <si>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</si>
  <si>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</si>
  <si>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</si>
  <si>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</si>
  <si>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</si>
  <si>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</si>
  <si>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</si>
  <si>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</si>
  <si>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</si>
  <si>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</si>
  <si>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</si>
  <si>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</si>
  <si>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</si>
  <si>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</si>
  <si>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</si>
  <si>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</si>
  <si>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</si>
  <si>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</si>
  <si>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</si>
  <si>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</si>
  <si>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</si>
  <si>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</si>
  <si>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</si>
  <si>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</si>
  <si>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</si>
  <si>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</si>
  <si>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</si>
  <si>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</si>
  <si>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</si>
  <si>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</si>
  <si>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</si>
  <si>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</si>
  <si>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</si>
  <si>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</si>
  <si>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</si>
  <si>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</si>
  <si>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</si>
  <si>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</si>
  <si>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</si>
  <si>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</si>
  <si>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</si>
  <si>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</si>
  <si>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</si>
  <si>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</si>
  <si>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</si>
  <si>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</si>
  <si>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</si>
  <si>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</si>
  <si>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</si>
  <si>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</si>
  <si>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</si>
  <si>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</si>
  <si>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</si>
  <si>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</si>
  <si>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</si>
  <si>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</si>
  <si>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</si>
  <si>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</si>
  <si>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</si>
  <si>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</si>
  <si>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</si>
  <si>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</si>
  <si>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</si>
  <si>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</si>
  <si>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</si>
  <si>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</si>
  <si>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</si>
  <si>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</si>
  <si>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</si>
  <si>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</si>
  <si>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</si>
  <si>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</si>
  <si>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</si>
  <si>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</si>
  <si>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</si>
  <si>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</si>
  <si>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</si>
  <si>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</si>
  <si>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</si>
  <si>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</si>
  <si>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</si>
  <si>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</si>
  <si>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</si>
  <si>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</si>
  <si>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</si>
  <si>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</si>
  <si>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</si>
  <si>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</si>
  <si>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</si>
  <si>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</si>
  <si>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</si>
  <si>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</si>
  <si>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</si>
  <si>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</si>
  <si>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</si>
  <si>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</si>
  <si>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</si>
  <si>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</si>
  <si>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</si>
  <si>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</si>
  <si>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</si>
  <si>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</si>
  <si>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</si>
  <si>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</si>
  <si>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</si>
  <si>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</si>
  <si>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</si>
  <si>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</si>
  <si>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</si>
  <si>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</si>
  <si>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</si>
  <si>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</si>
  <si>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</si>
  <si>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</si>
  <si>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</si>
  <si>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</si>
  <si>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</si>
  <si>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</si>
  <si>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</si>
  <si>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</si>
  <si>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</si>
  <si>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</si>
  <si>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</si>
  <si>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</si>
  <si>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</si>
  <si>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</si>
  <si>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</si>
  <si>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</si>
  <si>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</si>
  <si>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</si>
  <si>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</si>
  <si>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</si>
  <si>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</si>
  <si>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</si>
  <si>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</si>
  <si>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</si>
  <si>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</si>
  <si>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</si>
  <si>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</si>
  <si>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</si>
  <si>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</si>
  <si>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</si>
  <si>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</si>
  <si>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</si>
  <si>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</si>
  <si>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</si>
  <si>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</si>
  <si>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</si>
  <si>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</si>
  <si>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</si>
  <si>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</si>
  <si>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</si>
  <si>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</si>
  <si>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</si>
  <si>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</si>
  <si>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</si>
  <si>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</si>
  <si>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</si>
  <si>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</si>
  <si>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</si>
  <si>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</si>
  <si>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</si>
  <si>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</si>
  <si>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</si>
  <si>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</si>
  <si>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</si>
  <si>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</si>
  <si>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</si>
  <si>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</si>
  <si>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</si>
  <si>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</si>
  <si>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</si>
  <si>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</si>
  <si>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</si>
  <si>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</si>
  <si>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</si>
  <si>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</si>
  <si>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</si>
  <si>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</si>
  <si>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</si>
  <si>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</si>
  <si>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</si>
  <si>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</si>
  <si>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</si>
  <si>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</si>
  <si>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</si>
  <si>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</si>
  <si>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</si>
  <si>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</si>
  <si>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</si>
  <si>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</si>
  <si>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</si>
  <si>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</si>
  <si>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</si>
  <si>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</si>
  <si>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</si>
  <si>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</si>
  <si>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</si>
  <si>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</si>
  <si>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</si>
  <si>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</si>
  <si>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</si>
  <si>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</si>
  <si>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</si>
  <si>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</si>
  <si>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</si>
  <si>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</si>
  <si>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</si>
  <si>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</si>
  <si>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</si>
  <si>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</si>
  <si>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</si>
  <si>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</si>
  <si>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</si>
  <si>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</si>
  <si>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</si>
  <si>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</si>
  <si>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</si>
  <si>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</si>
  <si>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</si>
  <si>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</si>
  <si>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</si>
  <si>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</si>
  <si>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</si>
  <si>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</si>
  <si>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</si>
  <si>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</si>
  <si>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</si>
  <si>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</si>
  <si>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</si>
  <si>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</si>
  <si>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</si>
  <si>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</si>
  <si>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</si>
  <si>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</si>
  <si>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</si>
  <si>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</si>
  <si>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</si>
  <si>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</si>
  <si>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</si>
  <si>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</si>
  <si>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</si>
  <si>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</si>
  <si>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</si>
  <si>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</si>
  <si>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</si>
  <si>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</si>
  <si>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</si>
  <si>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</si>
  <si>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</si>
  <si>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</si>
  <si>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</si>
  <si>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</si>
  <si>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</si>
  <si>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</si>
  <si>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</si>
  <si>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</si>
  <si>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</si>
  <si>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</si>
  <si>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</si>
  <si>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</si>
  <si>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</si>
  <si>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</si>
  <si>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</si>
  <si>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</si>
  <si>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</si>
  <si>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</si>
  <si>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</si>
  <si>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</si>
  <si>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</si>
  <si>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</si>
  <si>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</si>
  <si>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</si>
  <si>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</si>
  <si>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</si>
  <si>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</si>
  <si>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</si>
  <si>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</si>
  <si>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</si>
  <si>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</si>
  <si>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</si>
  <si>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</si>
  <si>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</si>
  <si>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</si>
  <si>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</si>
  <si>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</si>
  <si>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</si>
  <si>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</si>
  <si>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</si>
  <si>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</si>
  <si>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</si>
  <si>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</si>
  <si>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</si>
  <si>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</si>
  <si>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</si>
  <si>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</si>
  <si>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</si>
  <si>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</si>
  <si>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</si>
  <si>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</si>
  <si>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</si>
  <si>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</si>
  <si>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</si>
  <si>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</si>
  <si>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</si>
  <si>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</si>
  <si>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</si>
  <si>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</si>
  <si>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</si>
  <si>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</si>
  <si>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</si>
  <si>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</si>
  <si>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</si>
  <si>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</si>
  <si>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</si>
  <si>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</si>
  <si>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</si>
  <si>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</si>
  <si>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</si>
  <si>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</si>
  <si>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</si>
  <si>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</si>
  <si>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</si>
  <si>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</si>
  <si>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</si>
  <si>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</si>
  <si>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</si>
  <si>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</si>
  <si>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</si>
  <si>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</si>
  <si>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</si>
  <si>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</si>
  <si>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</si>
  <si>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</si>
  <si>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</si>
  <si>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</si>
  <si>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</si>
  <si>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</si>
  <si>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</si>
  <si>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</si>
  <si>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</si>
  <si>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</si>
  <si>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</si>
  <si>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</si>
  <si>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</si>
  <si>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</si>
  <si>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</si>
  <si>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</si>
  <si>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</si>
  <si>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</si>
  <si>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</si>
  <si>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</si>
  <si>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</si>
  <si>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</si>
  <si>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</si>
  <si>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</si>
  <si>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</si>
  <si>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</si>
  <si>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</si>
  <si>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</si>
  <si>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</si>
  <si>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</si>
  <si>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</si>
  <si>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</si>
  <si>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</si>
  <si>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</si>
  <si>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</si>
  <si>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</si>
  <si>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</si>
  <si>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</si>
  <si>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</si>
  <si>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</si>
  <si>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</si>
  <si>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</si>
  <si>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</si>
  <si>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</si>
  <si>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</si>
  <si>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</si>
  <si>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</si>
  <si>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</si>
  <si>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</si>
  <si>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</si>
  <si>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</si>
  <si>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</si>
  <si>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</si>
  <si>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</si>
  <si>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</si>
  <si>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</si>
  <si>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</si>
  <si>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</si>
  <si>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</si>
  <si>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</si>
  <si>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</si>
  <si>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</si>
  <si>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</si>
  <si>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</si>
  <si>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</si>
  <si>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</si>
  <si>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</si>
  <si>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</si>
  <si>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</si>
  <si>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</si>
  <si>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</si>
  <si>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</si>
  <si>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</si>
  <si>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</si>
  <si>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</si>
  <si>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</si>
  <si>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</si>
  <si>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</si>
  <si>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</si>
  <si>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</si>
  <si>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</si>
  <si>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</si>
  <si>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</si>
  <si>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</si>
  <si>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</si>
  <si>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</si>
  <si>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</si>
  <si>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</si>
  <si>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</si>
  <si>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</si>
  <si>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</si>
  <si>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</si>
  <si>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</si>
  <si>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</si>
  <si>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</si>
  <si>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</si>
  <si>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</si>
  <si>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</si>
  <si>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</si>
  <si>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</si>
  <si>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</si>
  <si>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</si>
  <si>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</si>
  <si>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</si>
  <si>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</si>
  <si>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</si>
  <si>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</si>
  <si>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</si>
  <si>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</si>
  <si>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</si>
  <si>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</si>
  <si>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</si>
  <si>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</si>
  <si>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</si>
  <si>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</si>
  <si>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</si>
  <si>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</si>
  <si>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</si>
  <si>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</si>
  <si>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</si>
  <si>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</si>
  <si>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</si>
  <si>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</si>
  <si>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</si>
  <si>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</si>
  <si>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</si>
  <si>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</si>
  <si>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</si>
  <si>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</si>
  <si>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</si>
  <si>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</si>
  <si>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</si>
  <si>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</si>
  <si>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</si>
  <si>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</si>
  <si>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</si>
  <si>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</si>
  <si>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</si>
  <si>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</si>
  <si>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</si>
  <si>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</si>
  <si>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</si>
  <si>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</si>
  <si>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</si>
  <si>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</si>
  <si>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</si>
  <si>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</si>
  <si>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</si>
  <si>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</si>
  <si>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</si>
  <si>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</si>
  <si>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</si>
  <si>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</si>
  <si>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</si>
  <si>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</si>
  <si>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</si>
  <si>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</si>
  <si>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</si>
  <si>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</si>
  <si>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</si>
  <si>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</si>
  <si>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</si>
  <si>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</si>
  <si>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</si>
  <si>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</si>
  <si>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</si>
  <si>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</si>
  <si>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</si>
  <si>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</si>
  <si>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</si>
  <si>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</si>
  <si>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</si>
  <si>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</si>
  <si>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</si>
  <si>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</si>
  <si>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</si>
  <si>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</si>
  <si>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</si>
  <si>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</si>
  <si>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</si>
  <si>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</si>
  <si>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</si>
  <si>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</si>
  <si>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</si>
  <si>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</si>
  <si>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</si>
  <si>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</si>
  <si>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</si>
  <si>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</si>
  <si>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</si>
  <si>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</si>
  <si>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</si>
  <si>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</si>
  <si>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</si>
  <si>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</si>
  <si>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</si>
  <si>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</si>
  <si>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</si>
  <si>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</si>
  <si>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</si>
  <si>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</si>
  <si>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</si>
  <si>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</si>
  <si>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</si>
  <si>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</si>
  <si>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</si>
  <si>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</si>
  <si>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</si>
  <si>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</si>
  <si>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</si>
  <si>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</si>
  <si>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</si>
  <si>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</si>
  <si>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</si>
  <si>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</si>
  <si>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</si>
  <si>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</si>
  <si>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</si>
  <si>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</si>
  <si>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</si>
  <si>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</si>
  <si>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</si>
  <si>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</si>
  <si>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</si>
  <si>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</si>
  <si>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</si>
  <si>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</si>
  <si>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</si>
  <si>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</si>
  <si>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</si>
  <si>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</si>
  <si>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</si>
  <si>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</si>
  <si>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</si>
  <si>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</si>
  <si>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</si>
  <si>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</si>
  <si>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</si>
  <si>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</si>
  <si>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</si>
  <si>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</si>
  <si>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</si>
  <si>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</si>
  <si>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</si>
  <si>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</si>
  <si>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</si>
  <si>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</si>
  <si>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</si>
  <si>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</si>
  <si>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</si>
  <si>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</si>
  <si>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</si>
  <si>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</si>
  <si>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</si>
  <si>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</si>
  <si>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</si>
  <si>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</si>
  <si>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</si>
  <si>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</si>
  <si>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</si>
  <si>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</si>
  <si>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</si>
  <si>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</si>
  <si>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</si>
  <si>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</si>
  <si>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</si>
  <si>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</si>
  <si>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</si>
  <si>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</si>
  <si>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</si>
  <si>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</si>
  <si>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</si>
  <si>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</si>
  <si>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</si>
  <si>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</si>
  <si>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</si>
  <si>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</si>
  <si>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</si>
  <si>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</si>
  <si>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</si>
  <si>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</si>
  <si>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</si>
  <si>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</si>
  <si>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</si>
  <si>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</si>
  <si>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</si>
  <si>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</si>
  <si>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</si>
  <si>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</si>
  <si>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</si>
  <si>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</si>
  <si>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</si>
  <si>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</si>
  <si>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</si>
  <si>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</si>
  <si>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</si>
  <si>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</si>
  <si>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</si>
  <si>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</si>
  <si>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</si>
  <si>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</si>
  <si>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</si>
  <si>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</si>
  <si>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</si>
  <si>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</si>
  <si>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</si>
  <si>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</si>
  <si>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</si>
  <si>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</si>
  <si>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</si>
  <si>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</si>
  <si>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</si>
  <si>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</si>
  <si>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</si>
  <si>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</si>
  <si>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</si>
  <si>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</si>
  <si>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</si>
  <si>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</si>
  <si>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</si>
  <si>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</si>
  <si>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</si>
  <si>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</si>
  <si>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</si>
  <si>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</si>
  <si>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</si>
  <si>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</si>
  <si>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</si>
  <si>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</si>
  <si>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</si>
  <si>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</si>
  <si>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</si>
  <si>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</si>
  <si>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</si>
  <si>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</si>
  <si>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</si>
  <si>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</si>
  <si>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</si>
  <si>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</si>
  <si>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</si>
  <si>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</si>
  <si>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</si>
  <si>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</si>
  <si>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</si>
  <si>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</si>
  <si>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</si>
  <si>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</si>
  <si>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</si>
  <si>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</si>
  <si>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</si>
  <si>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</si>
  <si>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</si>
  <si>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</si>
  <si>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</si>
  <si>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</si>
  <si>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</si>
  <si>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</si>
  <si>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</si>
  <si>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</si>
  <si>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</si>
  <si>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</si>
  <si>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</si>
  <si>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</si>
  <si>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</si>
  <si>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</si>
  <si>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</si>
  <si>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</si>
  <si>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</si>
  <si>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</si>
  <si>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</si>
  <si>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</si>
  <si>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</si>
  <si>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</si>
  <si>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</si>
  <si>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</si>
  <si>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</si>
  <si>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</si>
  <si>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</si>
  <si>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</si>
  <si>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</si>
  <si>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</si>
  <si>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</si>
  <si>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</si>
  <si>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</si>
  <si>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</si>
  <si>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</si>
  <si>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</si>
  <si>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</si>
  <si>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</si>
  <si>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</si>
  <si>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</si>
  <si>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</si>
  <si>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</si>
  <si>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</si>
  <si>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</si>
  <si>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</si>
  <si>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</si>
  <si>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</si>
  <si>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</si>
  <si>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</si>
  <si>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</si>
  <si>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</si>
  <si>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</si>
  <si>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</si>
  <si>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</si>
  <si>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</si>
  <si>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</si>
  <si>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</si>
  <si>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</si>
  <si>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</si>
  <si>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</si>
  <si>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</si>
  <si>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</si>
  <si>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</si>
  <si>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</si>
  <si>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</si>
  <si>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</si>
  <si>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</si>
  <si>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</si>
  <si>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</si>
  <si>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</si>
  <si>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</si>
  <si>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</si>
  <si>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</si>
  <si>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</si>
  <si>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</si>
  <si>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</si>
  <si>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</si>
  <si>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</si>
  <si>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</si>
  <si>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</si>
  <si>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</si>
  <si>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</si>
  <si>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</si>
  <si>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</si>
  <si>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</si>
  <si>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</si>
  <si>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</si>
  <si>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</si>
  <si>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</si>
  <si>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</si>
  <si>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</si>
  <si>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</si>
  <si>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</si>
  <si>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</si>
  <si>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</si>
  <si>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</si>
  <si>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</si>
  <si>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</si>
  <si>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</si>
  <si>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</si>
  <si>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</si>
  <si>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</si>
  <si>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</si>
  <si>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</si>
  <si>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</si>
  <si>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</si>
  <si>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</si>
  <si>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</si>
  <si>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</si>
  <si>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</si>
  <si>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</si>
  <si>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</si>
  <si>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</si>
  <si>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</si>
  <si>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</si>
  <si>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</si>
  <si>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</si>
  <si>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</si>
  <si>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</si>
  <si>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</si>
  <si>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</si>
  <si>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</si>
  <si>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</si>
  <si>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</si>
  <si>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</si>
  <si>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</si>
  <si>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</si>
  <si>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</si>
  <si>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</si>
  <si>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</si>
  <si>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</si>
  <si>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</si>
  <si>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</si>
  <si>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</si>
  <si>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</si>
  <si>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</si>
  <si>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</si>
  <si>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</si>
  <si>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</si>
  <si>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</si>
  <si>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</si>
  <si>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</si>
  <si>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</si>
  <si>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</si>
  <si>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</si>
  <si>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</si>
  <si>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</si>
  <si>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</si>
  <si>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</si>
  <si>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</si>
  <si>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</si>
  <si>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</si>
  <si>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</si>
  <si>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</si>
  <si>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</si>
  <si>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</si>
  <si>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</si>
  <si>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</si>
  <si>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</si>
  <si>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</si>
  <si>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</si>
  <si>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</si>
  <si>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</si>
  <si>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</si>
  <si>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</si>
  <si>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</si>
  <si>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</si>
  <si>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</si>
  <si>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</si>
  <si>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</si>
  <si>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</si>
  <si>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</si>
  <si>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</si>
  <si>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</si>
  <si>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</si>
  <si>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</si>
  <si>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</si>
  <si>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</si>
  <si>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</si>
  <si>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</si>
  <si>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</si>
  <si>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</si>
  <si>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</si>
  <si>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</si>
  <si>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</si>
  <si>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</si>
  <si>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</si>
  <si>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</si>
  <si>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</si>
  <si>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</si>
  <si>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</si>
  <si>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</si>
  <si>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</si>
  <si>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</si>
  <si>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</si>
  <si>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</si>
  <si>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</si>
  <si>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</si>
  <si>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</si>
  <si>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</si>
  <si>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</si>
  <si>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</si>
  <si>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</si>
  <si>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</si>
  <si>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</si>
  <si>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</si>
  <si>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</si>
  <si>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</si>
  <si>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</si>
  <si>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</si>
  <si>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</si>
  <si>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</si>
  <si>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</si>
  <si>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</si>
  <si>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</si>
  <si>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</si>
  <si>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</si>
  <si>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</si>
  <si>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</si>
  <si>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</si>
  <si>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</si>
  <si>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</si>
  <si>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</si>
  <si>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</si>
  <si>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</si>
  <si>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</si>
  <si>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</si>
  <si>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</si>
  <si>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</si>
  <si>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</si>
  <si>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</si>
  <si>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</si>
  <si>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</si>
  <si>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</si>
  <si>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</si>
  <si>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</si>
  <si>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</si>
  <si>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</si>
  <si>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</si>
  <si>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</si>
  <si>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</si>
  <si>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</si>
  <si>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</si>
  <si>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</si>
  <si>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</si>
  <si>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</si>
  <si>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</si>
  <si>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</si>
  <si>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</si>
  <si>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</si>
  <si>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</si>
  <si>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</si>
  <si>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</si>
  <si>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</si>
  <si>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</si>
  <si>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</si>
  <si>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</si>
  <si>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</si>
  <si>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</si>
  <si>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</si>
  <si>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</si>
  <si>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</si>
  <si>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</si>
  <si>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</si>
  <si>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</si>
  <si>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</si>
  <si>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</si>
  <si>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</si>
  <si>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</si>
  <si>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</si>
  <si>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</si>
  <si>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</si>
  <si>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</si>
  <si>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</si>
  <si>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</si>
  <si>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</si>
  <si>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</si>
  <si>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</si>
  <si>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</si>
  <si>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</si>
  <si>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</si>
  <si>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</si>
  <si>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</si>
  <si>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</si>
  <si>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</si>
  <si>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</si>
  <si>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</si>
  <si>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</si>
  <si>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</si>
  <si>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</si>
  <si>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</si>
  <si>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</si>
  <si>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</si>
  <si>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</si>
  <si>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</si>
  <si>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</si>
  <si>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</si>
  <si>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</si>
  <si>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</si>
  <si>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</si>
  <si>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</si>
  <si>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</si>
  <si>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</si>
  <si>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</si>
  <si>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</si>
  <si>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</si>
  <si>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</si>
  <si>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</si>
  <si>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</si>
  <si>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</si>
  <si>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</si>
  <si>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</si>
  <si>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</si>
  <si>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</si>
  <si>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</si>
  <si>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</si>
  <si>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</si>
  <si>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</si>
  <si>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</si>
  <si>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</si>
  <si>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</si>
  <si>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</si>
  <si>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</si>
  <si>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</si>
  <si>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</si>
  <si>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</si>
  <si>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</si>
  <si>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</si>
  <si>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</si>
  <si>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</si>
  <si>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</si>
  <si>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</si>
  <si>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</si>
  <si>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</si>
  <si>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</si>
  <si>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</si>
  <si>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</si>
  <si>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</si>
  <si>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</si>
  <si>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</si>
  <si>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</si>
  <si>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</si>
  <si>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</si>
  <si>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</si>
  <si>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</si>
  <si>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</si>
  <si>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</si>
  <si>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</si>
  <si>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</si>
  <si>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</si>
  <si>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</si>
  <si>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</si>
  <si>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</si>
  <si>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</si>
  <si>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</si>
  <si>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</si>
  <si>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</si>
  <si>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</si>
  <si>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</si>
  <si>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</si>
  <si>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</si>
  <si>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</si>
  <si>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</si>
  <si>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</si>
  <si>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</si>
  <si>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</si>
  <si>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</si>
  <si>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</si>
  <si>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</si>
  <si>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</si>
  <si>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</si>
  <si>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</si>
  <si>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</si>
  <si>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</si>
  <si>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</si>
  <si>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</si>
  <si>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</si>
  <si>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</si>
  <si>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</si>
  <si>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</si>
  <si>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</si>
  <si>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</si>
  <si>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</si>
  <si>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</si>
  <si>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</si>
  <si>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</si>
  <si>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</si>
  <si>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</si>
  <si>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</si>
  <si>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</si>
  <si>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</si>
  <si>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</si>
  <si>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</si>
  <si>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</si>
  <si>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</si>
  <si>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</si>
  <si>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</si>
  <si>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</si>
  <si>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</si>
  <si>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</si>
  <si>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</si>
  <si>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</si>
  <si>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</si>
  <si>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</si>
  <si>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</si>
  <si>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</si>
  <si>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</si>
  <si>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</si>
  <si>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</si>
  <si>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</si>
  <si>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</si>
  <si>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</si>
  <si>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</si>
  <si>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</si>
  <si>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</si>
  <si>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</si>
  <si>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</si>
  <si>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</si>
  <si>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</si>
  <si>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</si>
  <si>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</si>
  <si>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</si>
  <si>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</si>
  <si>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</si>
  <si>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</si>
  <si>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</si>
  <si>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</si>
  <si>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</si>
  <si>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</si>
  <si>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</si>
  <si>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</si>
  <si>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</si>
  <si>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</si>
  <si>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</si>
  <si>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</si>
  <si>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</si>
  <si>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</si>
  <si>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</si>
  <si>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</si>
  <si>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</si>
  <si>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</si>
  <si>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</si>
  <si>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</si>
  <si>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</si>
  <si>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</si>
  <si>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</si>
  <si>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</si>
  <si>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</si>
  <si>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</si>
  <si>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</si>
  <si>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</si>
  <si>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</si>
  <si>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</si>
  <si>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</si>
  <si>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</si>
  <si>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</si>
  <si>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</si>
  <si>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</si>
  <si>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</si>
  <si>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</si>
  <si>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</si>
  <si>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</si>
  <si>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</si>
  <si>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</si>
  <si>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</si>
  <si>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</si>
  <si>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</si>
  <si>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</si>
  <si>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</si>
  <si>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</si>
  <si>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</si>
  <si>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</si>
  <si>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</si>
  <si>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</si>
  <si>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</si>
  <si>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</si>
  <si>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</si>
  <si>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</si>
  <si>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</si>
  <si>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</si>
  <si>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</si>
  <si>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</si>
  <si>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</si>
  <si>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</si>
  <si>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</si>
  <si>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</si>
  <si>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</si>
  <si>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</si>
  <si>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</si>
  <si>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</si>
  <si>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</si>
  <si>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</si>
  <si>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</si>
  <si>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</si>
  <si>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</si>
  <si>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</si>
  <si>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</si>
  <si>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</si>
  <si>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</si>
  <si>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</si>
  <si>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</si>
  <si>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</si>
  <si>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</si>
  <si>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</si>
  <si>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</si>
  <si>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</si>
  <si>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</si>
  <si>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</si>
  <si>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</si>
  <si>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</si>
  <si>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</si>
  <si>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</si>
  <si>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</si>
  <si>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</si>
  <si>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</si>
  <si>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</si>
  <si>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</si>
  <si>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</si>
  <si>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</si>
  <si>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</si>
  <si>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</si>
  <si>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</si>
  <si>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</si>
  <si>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</si>
  <si>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</si>
  <si>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</si>
  <si>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</si>
  <si>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</si>
  <si>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</si>
  <si>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</si>
  <si>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</si>
  <si>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</si>
  <si>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</si>
  <si>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</si>
  <si>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</si>
  <si>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</si>
  <si>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</si>
  <si>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</si>
  <si>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</si>
  <si>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</si>
  <si>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</si>
  <si>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</si>
  <si>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</si>
  <si>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</si>
  <si>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</si>
  <si>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</si>
  <si>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</si>
  <si>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</si>
  <si>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</si>
  <si>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</si>
  <si>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</si>
  <si>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</si>
  <si>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</si>
  <si>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</si>
  <si>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</si>
  <si>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</si>
  <si>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</si>
  <si>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</si>
  <si>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</si>
  <si>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</si>
  <si>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</si>
  <si>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</si>
  <si>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</si>
  <si>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</si>
  <si>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</si>
  <si>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</si>
  <si>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</si>
  <si>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</si>
  <si>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</si>
  <si>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</si>
  <si>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</si>
  <si>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</si>
  <si>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</si>
  <si>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</si>
  <si>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</si>
  <si>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</si>
  <si>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</si>
  <si>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</si>
  <si>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</si>
  <si>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</si>
  <si>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</si>
  <si>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</si>
  <si>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</si>
  <si>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</si>
  <si>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</si>
  <si>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</si>
  <si>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</si>
  <si>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</si>
  <si>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</si>
  <si>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</si>
  <si>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</si>
  <si>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</si>
  <si>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</si>
  <si>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</si>
  <si>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</si>
  <si>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</si>
  <si>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</si>
  <si>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</si>
  <si>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</si>
  <si>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</si>
  <si>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</si>
  <si>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</si>
  <si>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</si>
  <si>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</si>
  <si>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</si>
  <si>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</si>
  <si>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</si>
  <si>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</si>
  <si>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</si>
  <si>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</si>
  <si>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</si>
  <si>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</si>
  <si>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</si>
  <si>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</si>
  <si>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</si>
  <si>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</si>
  <si>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</si>
  <si>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</si>
  <si>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</si>
  <si>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</si>
  <si>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</si>
  <si>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</si>
  <si>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</si>
  <si>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</si>
  <si>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</si>
  <si>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</si>
  <si>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</si>
  <si>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</si>
  <si>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</si>
  <si>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</si>
  <si>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</si>
  <si>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</si>
  <si>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</si>
  <si>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</si>
  <si>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</si>
  <si>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</si>
  <si>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</si>
  <si>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</si>
  <si>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</si>
  <si>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</si>
  <si>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</si>
  <si>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</si>
  <si>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</si>
  <si>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</si>
  <si>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</si>
  <si>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</si>
  <si>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</si>
  <si>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</si>
  <si>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</si>
  <si>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</si>
  <si>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</si>
  <si>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</si>
  <si>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</si>
  <si>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</si>
  <si>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</si>
  <si>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</si>
  <si>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</si>
  <si>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</si>
  <si>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</si>
  <si>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</si>
  <si>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</si>
  <si>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</si>
  <si>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</si>
  <si>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</si>
  <si>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</si>
  <si>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</si>
  <si>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</si>
  <si>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</si>
  <si>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</si>
  <si>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</si>
  <si>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</si>
  <si>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</si>
  <si>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</si>
  <si>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</si>
  <si>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</si>
  <si>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</si>
  <si>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</si>
  <si>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</si>
  <si>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</si>
  <si>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</si>
  <si>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</si>
  <si>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</si>
  <si>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</si>
  <si>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</si>
  <si>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</si>
  <si>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</si>
  <si>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</si>
  <si>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</si>
  <si>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</si>
  <si>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</si>
  <si>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</si>
  <si>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</si>
  <si>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</si>
  <si>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</si>
  <si>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</si>
  <si>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</si>
  <si>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</si>
  <si>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</si>
  <si>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</si>
  <si>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</si>
  <si>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</si>
  <si>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</si>
  <si>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</si>
  <si>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</si>
  <si>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</si>
  <si>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</si>
  <si>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</si>
  <si>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</si>
  <si>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</si>
  <si>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</si>
  <si>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</si>
  <si>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</si>
  <si>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</si>
  <si>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</si>
  <si>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</si>
  <si>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</si>
  <si>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</si>
  <si>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</si>
  <si>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</si>
  <si>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</si>
  <si>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</si>
  <si>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</si>
  <si>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</si>
  <si>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</si>
  <si>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</si>
  <si>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</si>
  <si>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</si>
  <si>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</si>
  <si>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</si>
  <si>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</si>
  <si>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</si>
  <si>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</si>
  <si>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</si>
  <si>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</si>
  <si>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</si>
  <si>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</si>
  <si>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</si>
  <si>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</si>
  <si>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</si>
  <si>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</si>
  <si>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</si>
  <si>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</si>
  <si>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</si>
  <si>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</si>
  <si>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</si>
  <si>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</si>
  <si>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</si>
  <si>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</si>
  <si>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</si>
  <si>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</si>
  <si>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</si>
  <si>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</si>
  <si>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</si>
  <si>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</si>
  <si>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</si>
  <si>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</si>
  <si>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</si>
  <si>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</si>
  <si>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</si>
  <si>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</si>
  <si>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</si>
  <si>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</si>
  <si>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</si>
  <si>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</si>
  <si>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</si>
  <si>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</si>
  <si>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</si>
  <si>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</si>
  <si>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</si>
  <si>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</si>
  <si>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</si>
  <si>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</si>
  <si>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</si>
  <si>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</si>
  <si>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</si>
  <si>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</si>
  <si>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</si>
  <si>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</si>
  <si>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</si>
  <si>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</si>
  <si>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</si>
  <si>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</si>
  <si>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</si>
  <si>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</si>
  <si>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</si>
  <si>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</si>
  <si>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</si>
  <si>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</si>
  <si>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</si>
  <si>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</si>
  <si>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</si>
  <si>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</si>
  <si>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</si>
  <si>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</si>
  <si>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</si>
  <si>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</si>
  <si>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</si>
  <si>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</si>
  <si>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</si>
  <si>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</si>
  <si>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</si>
  <si>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</si>
  <si>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</si>
  <si>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</si>
  <si>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</si>
  <si>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</si>
  <si>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</si>
  <si>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</si>
  <si>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</si>
  <si>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</si>
  <si>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</si>
  <si>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</si>
  <si>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</si>
  <si>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</si>
  <si>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</si>
  <si>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</si>
  <si>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</si>
  <si>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</si>
  <si>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</si>
  <si>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</si>
  <si>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</si>
  <si>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</si>
  <si>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</si>
  <si>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</si>
  <si>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</si>
  <si>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</si>
  <si>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</si>
  <si>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</si>
  <si>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</si>
  <si>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</si>
  <si>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</si>
  <si>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</si>
  <si>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</si>
  <si>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</si>
  <si>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</si>
  <si>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</si>
  <si>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</si>
  <si>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</si>
  <si>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</si>
  <si>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</si>
  <si>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</si>
  <si>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</si>
  <si>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</si>
  <si>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</si>
  <si>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</si>
  <si>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</si>
  <si>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</si>
  <si>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</si>
  <si>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</si>
  <si>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</si>
  <si>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</si>
  <si>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</si>
  <si>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</si>
  <si>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</si>
  <si>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</si>
  <si>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</si>
  <si>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</si>
  <si>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</si>
  <si>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</si>
  <si>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</si>
  <si>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</si>
  <si>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</si>
  <si>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</si>
  <si>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</si>
  <si>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</si>
  <si>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</si>
  <si>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</si>
  <si>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</si>
  <si>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</si>
  <si>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</si>
  <si>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</si>
  <si>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</si>
  <si>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</si>
  <si>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</si>
  <si>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</si>
  <si>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</si>
  <si>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</si>
  <si>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</si>
  <si>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</si>
  <si>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</si>
  <si>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</si>
  <si>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</si>
  <si>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</si>
  <si>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</si>
  <si>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</si>
  <si>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</si>
  <si>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</si>
  <si>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</si>
  <si>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</si>
  <si>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</si>
  <si>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</si>
  <si>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</si>
  <si>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</si>
  <si>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</si>
  <si>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</si>
  <si>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</si>
  <si>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</si>
  <si>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</si>
  <si>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</si>
  <si>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</si>
  <si>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</si>
  <si>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</si>
  <si>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</si>
  <si>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</si>
  <si>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</si>
  <si>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</si>
  <si>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</si>
  <si>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</si>
  <si>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</si>
  <si>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</si>
  <si>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</si>
  <si>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</si>
  <si>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</si>
  <si>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</si>
  <si>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</si>
  <si>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</si>
  <si>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</si>
  <si>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</si>
  <si>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</si>
  <si>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</si>
  <si>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</si>
  <si>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</si>
  <si>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</si>
  <si>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</si>
  <si>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</si>
  <si>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</si>
  <si>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</si>
  <si>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</si>
  <si>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</si>
  <si>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</si>
  <si>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</si>
  <si>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</si>
  <si>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</si>
  <si>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</si>
  <si>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</si>
  <si>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</si>
  <si>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</si>
  <si>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</si>
  <si>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</si>
  <si>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</si>
  <si>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</si>
  <si>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</si>
  <si>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</si>
  <si>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</si>
  <si>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</si>
  <si>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</si>
  <si>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</si>
  <si>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</si>
  <si>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</si>
  <si>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</si>
  <si>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</si>
  <si>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</si>
  <si>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</si>
  <si>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</si>
  <si>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</si>
  <si>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</si>
  <si>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</si>
  <si>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</si>
  <si>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</si>
  <si>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</si>
  <si>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</si>
  <si>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</si>
  <si>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</si>
  <si>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</si>
  <si>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</si>
  <si>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</si>
  <si>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</si>
  <si>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</si>
  <si>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</si>
  <si>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</si>
  <si>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</si>
  <si>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</si>
  <si>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</si>
  <si>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</si>
  <si>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</si>
  <si>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</si>
  <si>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</si>
  <si>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</si>
  <si>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</si>
  <si>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</si>
  <si>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</si>
  <si>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</si>
  <si>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</si>
  <si>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</si>
  <si>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</si>
  <si>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</si>
  <si>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</si>
  <si>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</si>
  <si>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</si>
  <si>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</si>
  <si>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</si>
  <si>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</si>
  <si>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</si>
  <si>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</si>
  <si>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</si>
  <si>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</si>
  <si>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</si>
  <si>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</si>
  <si>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</si>
  <si>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</si>
  <si>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</si>
  <si>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</si>
  <si>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</si>
  <si>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</si>
  <si>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</si>
  <si>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</si>
  <si>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</si>
  <si>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</si>
  <si>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</si>
  <si>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</si>
  <si>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</si>
  <si>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</si>
  <si>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</si>
  <si>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</si>
  <si>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</si>
  <si>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</si>
  <si>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</si>
  <si>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</si>
  <si>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</si>
  <si>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</si>
  <si>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</si>
  <si>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</si>
  <si>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</si>
  <si>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</si>
  <si>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</si>
  <si>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</si>
  <si>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</si>
  <si>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</si>
  <si>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</si>
  <si>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</si>
  <si>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</si>
  <si>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</si>
  <si>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</si>
  <si>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</si>
  <si>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</si>
  <si>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</si>
  <si>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</si>
  <si>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</si>
  <si>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</si>
  <si>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</si>
  <si>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</si>
  <si>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</si>
  <si>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</si>
  <si>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</si>
  <si>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</si>
  <si>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</si>
  <si>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</si>
  <si>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</si>
  <si>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</si>
  <si>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</si>
  <si>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</si>
  <si>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</si>
  <si>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</si>
  <si>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</si>
  <si>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</si>
  <si>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</si>
  <si>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</si>
  <si>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</si>
  <si>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</si>
  <si>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</si>
  <si>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</si>
  <si>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</si>
  <si>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</si>
  <si>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</si>
  <si>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</si>
  <si>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</si>
  <si>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</si>
  <si>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</si>
  <si>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</si>
  <si>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</si>
  <si>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</si>
  <si>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</si>
  <si>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</si>
  <si>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</si>
  <si>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</si>
  <si>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</si>
  <si>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</si>
  <si>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</si>
  <si>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</si>
  <si>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</si>
  <si>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</si>
  <si>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</si>
  <si>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</si>
  <si>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</si>
  <si>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</si>
  <si>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</si>
  <si>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</si>
  <si>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</si>
  <si>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</si>
  <si>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</si>
  <si>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</si>
  <si>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</si>
  <si>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</si>
  <si>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</si>
  <si>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</si>
  <si>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</si>
  <si>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</si>
  <si>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</si>
  <si>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</si>
  <si>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</si>
  <si>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</si>
  <si>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</si>
  <si>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</si>
  <si>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</si>
  <si>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</si>
  <si>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</si>
  <si>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</si>
  <si>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</si>
  <si>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</si>
  <si>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</si>
  <si>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</si>
  <si>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</si>
  <si>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</si>
  <si>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</si>
  <si>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</si>
  <si>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</si>
  <si>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</si>
  <si>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</si>
  <si>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</si>
  <si>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</si>
  <si>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</si>
  <si>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</si>
  <si>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</si>
  <si>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</si>
  <si>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</si>
  <si>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</si>
  <si>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</si>
  <si>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</si>
  <si>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</si>
  <si>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</si>
  <si>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</si>
  <si>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</si>
  <si>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</si>
  <si>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</si>
  <si>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</si>
  <si>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</si>
  <si>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</si>
  <si>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</si>
  <si>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</si>
  <si>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</si>
  <si>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</si>
  <si>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</si>
  <si>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</si>
  <si>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</si>
  <si>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</si>
  <si>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</si>
  <si>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</si>
  <si>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</si>
  <si>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</si>
  <si>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</si>
  <si>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</si>
  <si>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</si>
  <si>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</si>
  <si>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</si>
  <si>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</si>
  <si>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</si>
  <si>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</si>
  <si>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</si>
  <si>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</si>
  <si>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</si>
  <si>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</si>
  <si>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</si>
  <si>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</si>
  <si>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</si>
  <si>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</si>
  <si>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</si>
  <si>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</si>
  <si>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</si>
  <si>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</si>
  <si>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</si>
  <si>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</si>
  <si>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</si>
  <si>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</si>
  <si>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</si>
  <si>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</si>
  <si>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</si>
  <si>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</si>
  <si>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</si>
  <si>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</si>
  <si>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</si>
  <si>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</si>
  <si>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</si>
  <si>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</si>
  <si>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</si>
  <si>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</si>
  <si>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</si>
  <si>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</si>
  <si>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</si>
  <si>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</si>
  <si>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</si>
  <si>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</si>
  <si>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</si>
  <si>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</si>
  <si>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</si>
  <si>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</si>
  <si>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</si>
  <si>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</si>
  <si>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</si>
  <si>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</si>
  <si>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</si>
  <si>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</si>
  <si>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</si>
  <si>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</si>
  <si>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</si>
  <si>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</si>
  <si>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</si>
  <si>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</si>
  <si>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</si>
  <si>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</si>
  <si>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</si>
  <si>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</si>
  <si>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</si>
  <si>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</si>
  <si>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</si>
  <si>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</si>
  <si>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</si>
  <si>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</si>
  <si>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</si>
  <si>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</si>
  <si>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</si>
  <si>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</si>
  <si>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</si>
  <si>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</si>
  <si>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</si>
  <si>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</si>
  <si>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</si>
  <si>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</si>
  <si>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</si>
  <si>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</si>
  <si>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</si>
  <si>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</si>
  <si>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</si>
  <si>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</si>
  <si>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</si>
  <si>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</si>
  <si>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</si>
  <si>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</si>
  <si>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</si>
  <si>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</si>
  <si>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</si>
  <si>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</si>
  <si>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</si>
  <si>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</si>
  <si>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</si>
  <si>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</si>
  <si>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</si>
  <si>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</si>
  <si>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</si>
  <si>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</si>
  <si>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</si>
  <si>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</si>
  <si>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</si>
  <si>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</si>
  <si>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</si>
  <si>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</si>
  <si>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</si>
  <si>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</si>
  <si>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</si>
  <si>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</si>
  <si>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</si>
  <si>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</si>
  <si>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</si>
  <si>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</si>
  <si>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</si>
  <si>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</si>
  <si>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</si>
  <si>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</si>
  <si>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</si>
  <si>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</si>
  <si>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</si>
  <si>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</si>
  <si>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</si>
  <si>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</si>
  <si>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</si>
  <si>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</si>
  <si>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</si>
  <si>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</si>
  <si>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</si>
  <si>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</si>
  <si>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</si>
  <si>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</si>
  <si>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</si>
  <si>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</si>
  <si>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</si>
  <si>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</si>
  <si>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</si>
  <si>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</si>
  <si>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</si>
  <si>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</si>
  <si>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</si>
  <si>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</si>
  <si>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</si>
  <si>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</si>
  <si>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</si>
  <si>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</si>
  <si>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</si>
  <si>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</si>
  <si>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</si>
  <si>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</si>
  <si>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</si>
  <si>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</si>
  <si>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</si>
  <si>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</si>
  <si>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</si>
  <si>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</si>
  <si>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</si>
  <si>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</si>
  <si>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</si>
  <si>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</si>
  <si>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</si>
  <si>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</si>
  <si>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</si>
  <si>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</si>
  <si>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</si>
  <si>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</si>
  <si>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</si>
  <si>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</si>
  <si>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</si>
  <si>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</si>
  <si>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</si>
  <si>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</si>
  <si>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</si>
  <si>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</si>
  <si>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</si>
  <si>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</si>
  <si>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</si>
  <si>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</si>
  <si>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</si>
  <si>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</si>
  <si>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</si>
  <si>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</si>
  <si>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</si>
  <si>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</si>
  <si>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</si>
  <si>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</si>
  <si>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</si>
  <si>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</si>
  <si>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</si>
  <si>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</si>
  <si>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</si>
  <si>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</si>
  <si>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</si>
  <si>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</si>
  <si>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</si>
  <si>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</si>
  <si>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</si>
  <si>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</si>
  <si>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</si>
  <si>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</si>
  <si>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</si>
  <si>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</si>
  <si>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</si>
  <si>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</si>
  <si>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</si>
  <si>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</si>
  <si>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</si>
  <si>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</si>
  <si>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</si>
  <si>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</si>
  <si>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</si>
  <si>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</si>
  <si>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</si>
  <si>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</si>
  <si>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</si>
  <si>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</si>
  <si>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</si>
  <si>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</si>
  <si>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</si>
  <si>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</si>
  <si>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</si>
  <si>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</si>
  <si>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</si>
  <si>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</si>
  <si>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</si>
  <si>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</si>
  <si>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</si>
  <si>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</si>
  <si>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</si>
  <si>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</si>
  <si>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</si>
  <si>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</si>
  <si>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</si>
  <si>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</si>
  <si>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</si>
  <si>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</si>
  <si>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</si>
  <si>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</si>
  <si>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</si>
  <si>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</si>
  <si>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</si>
  <si>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</si>
  <si>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</si>
  <si>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</si>
  <si>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</si>
  <si>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</si>
  <si>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</si>
  <si>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</si>
  <si>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</si>
  <si>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</si>
  <si>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</si>
  <si>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</si>
  <si>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</si>
  <si>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</si>
  <si>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</si>
  <si>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</si>
  <si>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</si>
  <si>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</si>
  <si>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</si>
  <si>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</si>
  <si>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</si>
  <si>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</si>
  <si>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</si>
  <si>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</si>
  <si>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</si>
  <si>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</si>
  <si>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</si>
  <si>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</si>
  <si>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</si>
  <si>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</si>
  <si>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</si>
  <si>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</si>
  <si>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</si>
  <si>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</si>
  <si>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</si>
  <si>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</si>
  <si>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</si>
  <si>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</si>
  <si>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</si>
  <si>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</si>
  <si>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</si>
  <si>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</si>
  <si>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</si>
  <si>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</si>
  <si>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</si>
  <si>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</si>
  <si>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</si>
  <si>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</si>
  <si>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</si>
  <si>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</si>
  <si>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</si>
  <si>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</si>
  <si>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</si>
  <si>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</si>
  <si>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</si>
  <si>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</si>
  <si>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</si>
  <si>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</si>
  <si>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</si>
  <si>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</si>
  <si>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</si>
  <si>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</si>
  <si>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</si>
  <si>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</si>
  <si>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</si>
  <si>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</si>
  <si>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</si>
  <si>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</si>
  <si>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</si>
  <si>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</si>
  <si>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</si>
  <si>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</si>
  <si>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</si>
  <si>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</si>
  <si>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</si>
  <si>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</si>
  <si>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</si>
  <si>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</si>
  <si>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</si>
  <si>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</si>
  <si>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</si>
  <si>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</si>
  <si>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</si>
  <si>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</si>
  <si>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</si>
  <si>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</si>
  <si>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</si>
  <si>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</si>
  <si>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</si>
  <si>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</si>
  <si>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</si>
  <si>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</si>
  <si>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</si>
  <si>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</si>
  <si>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</si>
  <si>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</si>
  <si>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</si>
  <si>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</si>
  <si>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</si>
  <si>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</si>
  <si>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</si>
  <si>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</si>
  <si>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</si>
  <si>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</si>
  <si>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</si>
  <si>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</si>
  <si>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</si>
  <si>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</si>
  <si>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</si>
  <si>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</si>
  <si>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</si>
  <si>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</si>
  <si>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</si>
  <si>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</si>
  <si>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</si>
  <si>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</si>
  <si>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</si>
  <si>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</si>
  <si>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</si>
  <si>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</si>
  <si>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</si>
  <si>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</si>
  <si>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</si>
  <si>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</si>
  <si>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</si>
  <si>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</si>
  <si>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</si>
  <si>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</si>
  <si>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</si>
  <si>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</si>
  <si>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</si>
  <si>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</si>
  <si>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</si>
  <si>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</si>
  <si>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</si>
  <si>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</si>
  <si>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</si>
  <si>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</si>
  <si>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</si>
  <si>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</si>
  <si>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</si>
  <si>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</si>
  <si>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</si>
  <si>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</si>
  <si>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</si>
  <si>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</si>
  <si>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</si>
  <si>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</si>
  <si>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</si>
  <si>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</si>
  <si>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</si>
  <si>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</si>
  <si>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</si>
  <si>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</si>
  <si>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</si>
  <si>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</si>
  <si>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</si>
  <si>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</si>
  <si>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</si>
  <si>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</si>
  <si>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</si>
  <si>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</si>
  <si>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</si>
  <si>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</si>
  <si>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</si>
  <si>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</si>
  <si>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</si>
  <si>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</si>
  <si>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</si>
  <si>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</si>
  <si>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</si>
  <si>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</si>
  <si>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</si>
  <si>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</si>
  <si>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</si>
  <si>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</si>
  <si>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</si>
  <si>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</si>
  <si>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</si>
  <si>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</si>
  <si>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</si>
  <si>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</si>
  <si>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</si>
  <si>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</si>
  <si>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</si>
  <si>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</si>
  <si>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</si>
  <si>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</si>
  <si>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</si>
  <si>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</si>
  <si>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</si>
  <si>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</si>
  <si>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</si>
  <si>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</si>
  <si>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</si>
  <si>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</si>
  <si>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</si>
  <si>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</si>
  <si>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</si>
  <si>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</si>
  <si>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</si>
  <si>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</si>
  <si>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</si>
  <si>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</si>
  <si>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</si>
  <si>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</si>
  <si>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</si>
  <si>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</si>
  <si>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</si>
  <si>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</si>
  <si>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</si>
  <si>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</si>
  <si>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</si>
  <si>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</si>
  <si>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</si>
  <si>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</si>
  <si>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</si>
  <si>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</si>
  <si>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</si>
  <si>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</si>
  <si>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</si>
  <si>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</si>
  <si>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</si>
  <si>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</si>
  <si>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</si>
  <si>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</si>
  <si>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</si>
  <si>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</si>
  <si>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</si>
  <si>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</si>
  <si>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</si>
  <si>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</si>
  <si>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</si>
  <si>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</si>
  <si>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</si>
  <si>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</si>
  <si>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</si>
  <si>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</si>
  <si>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</si>
  <si>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</si>
  <si>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</si>
  <si>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</si>
  <si>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</si>
  <si>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</si>
  <si>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</si>
  <si>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</si>
  <si>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</si>
  <si>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</si>
  <si>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</si>
  <si>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</si>
  <si>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</si>
  <si>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</si>
  <si>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</si>
  <si>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</si>
  <si>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</si>
  <si>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</si>
  <si>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</si>
  <si>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</si>
  <si>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</si>
  <si>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</si>
  <si>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</si>
  <si>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</si>
  <si>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</si>
  <si>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</si>
  <si>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</si>
  <si>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</si>
  <si>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</si>
  <si>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</si>
  <si>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</si>
  <si>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</si>
  <si>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</si>
  <si>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</si>
  <si>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</si>
  <si>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</si>
  <si>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</si>
  <si>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</si>
  <si>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</si>
  <si>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</si>
  <si>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</si>
  <si>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</si>
  <si>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</si>
  <si>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</si>
  <si>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</si>
  <si>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</si>
  <si>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</si>
  <si>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</si>
  <si>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</si>
  <si>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</si>
  <si>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</si>
  <si>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</si>
  <si>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</si>
  <si>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</si>
  <si>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</si>
  <si>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</si>
  <si>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</si>
  <si>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</si>
  <si>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</si>
  <si>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</si>
  <si>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</si>
  <si>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</si>
  <si>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</si>
  <si>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</si>
  <si>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</si>
  <si>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</si>
  <si>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</si>
  <si>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</si>
  <si>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</si>
  <si>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</si>
  <si>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</si>
  <si>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</si>
  <si>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</si>
  <si>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</si>
  <si>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</si>
  <si>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</si>
  <si>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</si>
  <si>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</si>
  <si>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</si>
  <si>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</si>
  <si>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</si>
  <si>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</si>
  <si>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</si>
  <si>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</si>
  <si>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</si>
  <si>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</si>
  <si>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</si>
  <si>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</si>
  <si>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</si>
  <si>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</si>
  <si>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</si>
  <si>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</si>
  <si>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</si>
  <si>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</si>
  <si>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</si>
  <si>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</si>
  <si>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</si>
  <si>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</si>
  <si>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</si>
  <si>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</si>
  <si>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</si>
  <si>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</si>
  <si>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</si>
  <si>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</si>
  <si>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</si>
  <si>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</si>
  <si>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</si>
  <si>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</si>
  <si>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</si>
  <si>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</si>
  <si>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</si>
  <si>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</si>
  <si>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</si>
  <si>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</si>
  <si>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</si>
  <si>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</si>
  <si>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</si>
  <si>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</si>
  <si>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</si>
  <si>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</si>
  <si>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</si>
  <si>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</si>
  <si>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</si>
  <si>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</si>
  <si>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</si>
  <si>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</si>
  <si>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</si>
  <si>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</si>
  <si>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</si>
  <si>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</si>
  <si>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</si>
  <si>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</si>
  <si>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</si>
  <si>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</si>
  <si>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</si>
  <si>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</si>
  <si>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</si>
  <si>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</si>
  <si>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</si>
  <si>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</si>
  <si>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</si>
  <si>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</si>
  <si>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</si>
  <si>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</si>
  <si>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</si>
  <si>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</si>
  <si>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</si>
  <si>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</si>
  <si>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</si>
  <si>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</si>
  <si>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</si>
  <si>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</si>
  <si>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</si>
  <si>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</si>
  <si>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</si>
  <si>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</si>
  <si>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</si>
  <si>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</si>
  <si>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</si>
  <si>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</si>
  <si>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</si>
  <si>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</si>
  <si>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</si>
  <si>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</si>
  <si>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</si>
  <si>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</si>
  <si>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</si>
  <si>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</si>
  <si>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</si>
  <si>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</si>
  <si>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</si>
  <si>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</si>
  <si>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</si>
  <si>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</si>
  <si>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</si>
  <si>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</si>
  <si>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</si>
  <si>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</si>
  <si>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</si>
  <si>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</si>
  <si>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</si>
  <si>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</si>
  <si>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</si>
  <si>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</si>
  <si>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</si>
  <si>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</si>
  <si>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</si>
  <si>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</si>
  <si>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</si>
  <si>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</si>
  <si>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</si>
  <si>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</si>
  <si>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</si>
  <si>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</si>
  <si>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</si>
  <si>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</si>
  <si>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</si>
  <si>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</si>
  <si>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</si>
  <si>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</si>
  <si>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</si>
  <si>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</si>
  <si>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</si>
  <si>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</si>
  <si>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</si>
  <si>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</si>
  <si>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</si>
  <si>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</si>
  <si>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</si>
  <si>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</si>
  <si>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</si>
  <si>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</si>
  <si>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</si>
  <si>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</si>
  <si>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</si>
  <si>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</si>
  <si>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</si>
  <si>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</si>
  <si>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</si>
  <si>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</si>
  <si>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</si>
  <si>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</si>
  <si>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</si>
  <si>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</si>
  <si>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</si>
  <si>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</si>
  <si>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</si>
  <si>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</si>
  <si>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</si>
  <si>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</si>
  <si>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</si>
  <si>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</si>
  <si>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</si>
  <si>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</si>
  <si>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</si>
  <si>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</si>
  <si>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</si>
  <si>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</si>
  <si>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</si>
  <si>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</si>
  <si>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</si>
  <si>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</si>
  <si>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</si>
  <si>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</si>
  <si>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</si>
  <si>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</si>
  <si>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</si>
  <si>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</si>
  <si>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</si>
  <si>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</si>
  <si>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</si>
  <si>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</si>
  <si>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</si>
  <si>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</si>
  <si>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</si>
  <si>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</si>
  <si>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</si>
  <si>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</si>
  <si>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</si>
  <si>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</si>
  <si>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</si>
  <si>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</si>
  <si>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</si>
  <si>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</si>
  <si>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</si>
  <si>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</si>
  <si>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</si>
  <si>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</si>
  <si>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</si>
  <si>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</si>
  <si>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</si>
  <si>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</si>
  <si>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</si>
  <si>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</si>
  <si>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</si>
  <si>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</si>
  <si>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</si>
  <si>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</si>
  <si>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</si>
  <si>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</si>
  <si>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</si>
  <si>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</si>
  <si>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</si>
  <si>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</si>
  <si>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</si>
  <si>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</si>
  <si>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</si>
  <si>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</si>
  <si>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</si>
  <si>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</si>
  <si>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</si>
  <si>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</si>
  <si>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</si>
  <si>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</si>
  <si>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</si>
  <si>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</si>
  <si>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</si>
  <si>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</si>
  <si>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</si>
  <si>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</si>
  <si>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</si>
  <si>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</si>
  <si>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</si>
  <si>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</si>
  <si>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</si>
  <si>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</si>
  <si>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</si>
  <si>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</si>
  <si>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</si>
  <si>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</si>
  <si>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</si>
  <si>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</si>
  <si>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</si>
  <si>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</si>
  <si>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</si>
  <si>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</si>
  <si>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</si>
  <si>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</si>
  <si>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</si>
  <si>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</si>
  <si>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</si>
  <si>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</si>
  <si>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</si>
  <si>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</si>
  <si>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</si>
  <si>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</si>
  <si>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</si>
  <si>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</si>
  <si>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</si>
  <si>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</si>
  <si>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</si>
  <si>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</si>
  <si>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</si>
  <si>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</si>
  <si>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</si>
  <si>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</si>
  <si>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</si>
  <si>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</si>
  <si>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</si>
  <si>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</si>
  <si>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</si>
  <si>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</si>
  <si>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</si>
  <si>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</si>
  <si>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</si>
  <si>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</si>
  <si>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</si>
  <si>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</si>
  <si>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</si>
  <si>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</si>
  <si>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</si>
  <si>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</si>
  <si>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</si>
  <si>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</si>
  <si>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</si>
  <si>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</si>
  <si>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</si>
  <si>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</si>
  <si>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</si>
  <si>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</si>
  <si>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</si>
  <si>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</si>
  <si>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</si>
  <si>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</si>
  <si>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</si>
  <si>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</si>
  <si>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</si>
  <si>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</si>
  <si>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</si>
  <si>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</si>
  <si>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</si>
  <si>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</si>
  <si>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</si>
  <si>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</si>
  <si>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</si>
  <si>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</si>
  <si>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</si>
  <si>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</si>
  <si>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</si>
  <si>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</si>
  <si>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</si>
  <si>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</si>
  <si>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</si>
  <si>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</si>
  <si>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</si>
  <si>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</si>
  <si>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</si>
  <si>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</si>
  <si>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</si>
  <si>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</si>
  <si>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</si>
  <si>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</si>
  <si>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</si>
  <si>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</si>
  <si>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</si>
  <si>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</si>
  <si>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</si>
  <si>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</si>
  <si>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</si>
  <si>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</si>
  <si>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</si>
  <si>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</si>
  <si>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</si>
  <si>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</si>
  <si>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</si>
  <si>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</si>
  <si>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</si>
  <si>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</si>
  <si>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</si>
  <si>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</si>
  <si>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</si>
  <si>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</si>
  <si>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</si>
  <si>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</si>
  <si>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</si>
  <si>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</si>
  <si>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</si>
  <si>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</si>
  <si>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</si>
  <si>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</si>
  <si>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</si>
  <si>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</si>
  <si>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</si>
  <si>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</si>
  <si>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</si>
  <si>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</si>
  <si>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</si>
  <si>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</si>
  <si>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</si>
  <si>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</si>
  <si>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</si>
  <si>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</si>
  <si>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</si>
  <si>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</si>
  <si>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</si>
  <si>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</si>
  <si>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</si>
  <si>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</si>
  <si>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</si>
  <si>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</si>
  <si>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</si>
  <si>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</si>
  <si>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</si>
  <si>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</si>
  <si>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</si>
  <si>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</si>
  <si>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</si>
  <si>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</si>
  <si>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</si>
  <si>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</si>
  <si>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</si>
  <si>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</si>
  <si>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</si>
  <si>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</si>
  <si>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</si>
  <si>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</si>
  <si>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</si>
  <si>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</si>
  <si>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</si>
  <si>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</si>
  <si>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</si>
  <si>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</si>
  <si>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</si>
  <si>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</si>
  <si>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</si>
  <si>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</si>
  <si>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</si>
  <si>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</si>
  <si>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</si>
  <si>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</si>
  <si>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</si>
  <si>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</si>
  <si>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</si>
  <si>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</si>
  <si>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</si>
  <si>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</si>
  <si>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</si>
  <si>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</si>
  <si>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</si>
  <si>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</si>
  <si>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</si>
  <si>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</si>
  <si>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</si>
  <si>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</si>
  <si>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</si>
  <si>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</si>
  <si>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</si>
  <si>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</si>
  <si>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</si>
  <si>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</si>
  <si>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</si>
  <si>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</si>
  <si>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</si>
  <si>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</si>
  <si>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</si>
  <si>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</si>
  <si>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</si>
  <si>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</si>
  <si>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</si>
  <si>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</si>
  <si>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</si>
  <si>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</si>
  <si>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</si>
  <si>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</si>
  <si>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</si>
  <si>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</si>
  <si>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</si>
  <si>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</si>
  <si>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</si>
  <si>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</si>
  <si>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</si>
  <si>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</si>
  <si>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</si>
  <si>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</si>
  <si>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</si>
  <si>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</si>
  <si>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</si>
  <si>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</si>
  <si>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</si>
  <si>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</si>
  <si>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</si>
  <si>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</si>
  <si>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</si>
  <si>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</si>
  <si>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</si>
  <si>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</si>
  <si>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</si>
  <si>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</si>
  <si>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</si>
  <si>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</si>
  <si>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</si>
  <si>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</si>
  <si>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</si>
  <si>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</si>
  <si>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</si>
  <si>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</si>
  <si>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</si>
  <si>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</si>
  <si>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</si>
  <si>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</si>
  <si>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</si>
  <si>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</si>
  <si>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</si>
  <si>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</si>
  <si>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</si>
  <si>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</si>
  <si>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</si>
  <si>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</si>
  <si>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</si>
  <si>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</si>
  <si>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</si>
  <si>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</si>
  <si>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</si>
  <si>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</si>
  <si>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</si>
  <si>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</si>
  <si>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</si>
  <si>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</si>
  <si>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</si>
  <si>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</si>
  <si>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</si>
  <si>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</si>
  <si>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</si>
  <si>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</si>
  <si>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</si>
  <si>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</si>
  <si>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</si>
  <si>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</si>
  <si>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</si>
  <si>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</si>
  <si>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</si>
  <si>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</si>
  <si>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</si>
  <si>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</si>
  <si>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</si>
  <si>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</si>
  <si>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</si>
  <si>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</si>
  <si>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</si>
  <si>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</si>
  <si>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</si>
  <si>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</si>
  <si>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</si>
  <si>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</si>
  <si>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</si>
  <si>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</si>
  <si>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</si>
  <si>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</si>
  <si>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</si>
  <si>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</si>
  <si>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</si>
  <si>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</si>
  <si>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</si>
  <si>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</si>
  <si>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</si>
  <si>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</si>
  <si>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</si>
  <si>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</si>
  <si>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</si>
  <si>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</si>
  <si>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</si>
  <si>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</si>
  <si>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</si>
  <si>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</si>
  <si>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</si>
  <si>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</si>
  <si>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</si>
  <si>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</si>
  <si>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</si>
  <si>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</si>
  <si>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</si>
  <si>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</si>
  <si>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</si>
  <si>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</si>
  <si>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</si>
  <si>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</si>
  <si>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</si>
  <si>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</si>
  <si>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</si>
  <si>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</si>
  <si>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</si>
  <si>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</si>
  <si>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</si>
  <si>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</si>
  <si>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</si>
  <si>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</si>
  <si>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</si>
  <si>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</si>
  <si>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</si>
  <si>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</si>
  <si>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</si>
  <si>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</si>
  <si>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</si>
  <si>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</si>
  <si>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</si>
  <si>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</si>
  <si>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</si>
  <si>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</si>
  <si>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</si>
  <si>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</si>
  <si>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</si>
  <si>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</si>
  <si>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</si>
  <si>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</si>
  <si>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</si>
  <si>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</si>
  <si>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</si>
  <si>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</si>
  <si>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</si>
  <si>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</si>
  <si>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</si>
  <si>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</si>
  <si>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</si>
  <si>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</si>
  <si>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</si>
  <si>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</si>
  <si>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</si>
  <si>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</si>
  <si>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</si>
  <si>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</si>
  <si>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</si>
  <si>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</si>
  <si>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</si>
  <si>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</si>
  <si>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</si>
  <si>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</si>
  <si>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</si>
  <si>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</si>
  <si>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</si>
  <si>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</si>
  <si>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</si>
  <si>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</si>
  <si>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</si>
  <si>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</si>
  <si>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</si>
  <si>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</si>
  <si>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</si>
  <si>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</si>
  <si>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</si>
  <si>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</si>
  <si>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</si>
  <si>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</si>
  <si>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</si>
  <si>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</si>
  <si>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</si>
  <si>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</si>
  <si>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</si>
  <si>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PCM-20251001-00001132</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</si>
  <si>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</si>
  <si>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</si>
  <si>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</si>
  <si>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</si>
  <si>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</si>
  <si>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</si>
  <si>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</si>
  <si>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</si>
  <si>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</si>
  <si>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</si>
  <si>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</si>
  <si>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</si>
  <si>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</si>
  <si>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</si>
  <si>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</si>
  <si>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</si>
  <si>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</si>
  <si>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</si>
  <si>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</si>
  <si>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</si>
  <si>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</si>
  <si>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</si>
  <si>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</si>
  <si>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</si>
  <si>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</si>
  <si>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</si>
  <si>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</si>
  <si>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</si>
  <si>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</si>
  <si>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</si>
  <si>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</si>
  <si>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</si>
  <si>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</si>
  <si>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</si>
  <si>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</si>
  <si>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</si>
  <si>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</si>
  <si>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</si>
  <si>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</si>
  <si>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</si>
  <si>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</si>
  <si>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</si>
  <si>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</si>
  <si>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</si>
  <si>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</si>
  <si>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</si>
  <si>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</si>
  <si>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</si>
  <si>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</si>
  <si>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</si>
  <si>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</si>
  <si>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</si>
  <si>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</si>
  <si>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</si>
  <si>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</si>
  <si>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</si>
  <si>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</si>
  <si>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</si>
  <si>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</si>
  <si>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</si>
  <si>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</si>
  <si>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</si>
  <si>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</si>
  <si>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</si>
  <si>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</si>
  <si>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</si>
  <si>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</si>
  <si>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</si>
  <si>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</si>
  <si>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</si>
  <si>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</si>
  <si>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</si>
  <si>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</si>
  <si>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</si>
  <si>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</si>
  <si>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</si>
  <si>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</si>
  <si>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</si>
  <si>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</si>
  <si>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</si>
  <si>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</si>
  <si>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</si>
  <si>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</si>
  <si>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</si>
  <si>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</si>
  <si>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</si>
  <si>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</si>
  <si>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</si>
  <si>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</si>
  <si>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</si>
  <si>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</si>
  <si>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PCM-20251001-00001176
</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</si>
  <si>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</si>
  <si>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</si>
  <si>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</si>
  <si>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</si>
  <si>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</si>
  <si>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</si>
  <si>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PCM-20251001-00000921</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</si>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</sst>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9">
    <sortCondition ref="H1:H7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268.58535879629926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14.964375000003201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21564</v>
      </c>
      <c r="E4" s="65" t="s">
        <v>38964</v>
      </c>
      <c r="F4" s="66">
        <v>45931.503136574072</v>
      </c>
      <c r="G4" s="67">
        <f ca="1">IFERROR(NOW()-F4,"")</f>
        <v>3.0648148152977228E-2</v>
      </c>
      <c r="H4" s="66">
        <v>45931.497581018521</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45931.533784722225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45931.533784722225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45931.533784722225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45931.533784722225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45931.533784722225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45931.533784722225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45931.533784722225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45931.533784722225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45931.533784722225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45931.533784722225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45931.533784722225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45931.533784722225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45931.533784722225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45931.533784722225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45931.533784722225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45931.533784722225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45931.533784722225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45931.533784722225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45931.533784722225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45931.533784722225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45931.533784722225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45931.533784722225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45931.533784722225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45931.533784722225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45931.533784722225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45931.533784722225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45931.533784722225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45931.533784722225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45931.533784722225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45931.533784722225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45931.533784722225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45931.533784722225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45931.533784722225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45931.533784722225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45931.533784722225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45931.533784722225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45931.533784722225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45931.533784722225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45931.533784722225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45931.533784722225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45931.533784722225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45931.533784722225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45931.533784722225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45931.533784722225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45931.533784722225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45931.533784722225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45931.533784722225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45931.533784722225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45931.533784722225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45931.533784722225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45931.533784722225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45931.533784722225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45931.533784722225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45931.533784722225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45931.533784722225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45931.533784722225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45931.533784722225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45931.533784722225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45931.533784722225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45931.533784722225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45931.533784722225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45931.533784722225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45931.533784722225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45931.533784722225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45931.533784722225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45931.533784722225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45931.533784722225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45931.533784722225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45931.533784722225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45931.533784722225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45931.533784722225</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45931.533784722225</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45931.533784722225</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45931.533784722225</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45931.533784722225</v>
      </c>
      <c r="H79" s="68"/>
      <c r="I79" s="73" t="str">
        <f>IFERROR(VLOOKUP(D79,DB!A:F,6,0),"")</f>
        <v/>
      </c>
      <c r="J79" s="73" t="str">
        <f>IFERROR(VLOOKUP(D79,DB!A:G,7,0),"")</f>
        <v/>
      </c>
      <c r="K79" s="69"/>
      <c r="L79" s="70" t="str">
        <f>IFERROR(VLOOKUP(D79,DB!A:I,9,0),"")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tabSelected="1" workbookViewId="0">
      <selection activeCell="I9" sqref="I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239.8820023148146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124.806701388894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106.53394675926393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8.3082175925956108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39059</v>
      </c>
      <c r="E7" s="131" t="s">
        <v>38964</v>
      </c>
      <c r="F7" s="132">
        <v>45931.518229166664</v>
      </c>
      <c r="G7" s="133">
        <f ca="1">IFERROR(NOW()-F7,"-")</f>
        <v>1.5555555561149959E-2</v>
      </c>
      <c r="H7" s="132">
        <v>45931.512245370373</v>
      </c>
      <c r="I7" s="18" t="str">
        <f>IFERROR(VLOOKUP(D7,DB!A:F,6,0),"")</f>
        <v>SCECO</v>
      </c>
      <c r="J7" s="18" t="str">
        <f>IFERROR(VLOOKUP(D7,DB!A:G,7,0),"")</f>
        <v>Weak</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15006</v>
      </c>
      <c r="E8" s="131" t="s">
        <v>38964</v>
      </c>
      <c r="F8" s="132">
        <v>45931.52621527778</v>
      </c>
      <c r="G8" s="133">
        <f ca="1">IFERROR(NOW()-F8,"-")</f>
        <v>7.5694444458349608E-3</v>
      </c>
      <c r="H8" s="132">
        <v>45931.520173611112</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45931.533784722225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45931.533784722225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45931.533784722225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45931.533784722225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45931.533784722225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45931.533784722225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45931.533784722225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45931.533784722225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45931.533784722225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45931.533784722225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45931.533784722225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45931.533784722225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45931.533784722225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45931.533784722225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45931.533784722225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45931.533784722225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45931.533784722225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45931.533784722225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45931.533784722225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45931.533784722225</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45931.533784722225</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45931.533784722225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45931.533784722225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45931.533784722225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45931.533784722225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45931.533784722225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45931.533784722225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45931.533784722225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45931.533784722225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45931.533784722225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45931.533784722225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45931.533784722225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45931.533784722225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45931.533784722225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45931.533784722225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45931.533784722225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45931.533784722225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45931.533784722225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45931.533784722225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45931.533784722225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45931.533784722225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45931.533784722225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45931.533784722225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45931.533784722225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45931.533784722225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45931.533784722225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45931.533784722225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45931.533784722225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45931.533784722225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45931.533784722225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45931.533784722225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45931.533784722225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45931.533784722225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45931.533784722225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45931.533784722225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45931.533784722225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45931.533784722225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45931.533784722225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45931.533784722225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45931.533784722225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45931.533784722225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45931.533784722225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45931.533784722225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45931.533784722225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45931.533784722225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45931.533784722225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45931.533784722225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45931.533784722225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45931.533784722225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45931.533784722225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45931.533784722225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45931.533784722225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45931.533784722225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45931.533784722225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45931.533784722225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45931.533784722225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45931.533784722225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45931.533784722225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45931.533784722225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45931.533784722225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45931.533784722225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45931.533784722225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45931.533784722225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45931.533784722225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45931.533784722225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45931.533784722225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45931.533784722225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45931.533784722225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45931.533784722225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45931.533784722225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45931.533784722225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45931.533784722225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45931.533784722225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45931.533784722225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45931.533784722225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45931.533784722225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45931.533784722225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45931.533784722225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45931.533784722225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45931.533784722225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45931.533784722225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45931.533784722225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45931.533784722225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45931.533784722225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45931.533784722225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45931.533784722225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45931.533784722225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45931.533784722225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45931.533784722225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45931.533784722225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45931.533784722225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45931.533784722225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45931.533784722225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45931.533784722225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45931.533784722225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45931.533784722225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45931.533784722225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45931.533784722225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45931.533784722225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45931.533784722225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45931.533784722225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45931.533784722225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45931.533784722225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45931.533784722225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45931.533784722225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45931.533784722225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45931.533784722225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45931.533784722225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45931.533784722225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45931.533784722225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45931.533784722225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45931.533784722225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45931.533784722225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45931.533784722225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45931.533784722225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45931.533784722225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45931.533784722225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45931.533784722225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45931.533784722225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45931.533784722225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45931.533784722225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45931.533784722225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45931.533784722225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45931.533784722225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45931.533784722225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45931.533784722225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45931.533784722225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45931.533784722225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45931.533784722225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45931.533784722225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45931.533784722225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45931.533784722225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45931.533784722225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45931.533784722225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45931.533784722225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45931.533784722225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45931.533784722225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45931.533784722225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45931.533784722225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45931.533784722225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45931.533784722225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45931.533784722225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45931.533784722225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45931.533784722225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45931.533784722225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45931.533784722225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45931.533784722225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45931.533784722225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45931.533784722225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45931.533784722225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45931.533784722225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45931.533784722225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45931.533784722225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45931.533784722225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45931.533784722225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45931.533784722225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45931.533784722225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45931.533784722225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45931.533784722225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45931.533784722225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45931.533784722225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45931.533784722225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45931.533784722225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45931.533784722225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45931.533784722225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45931.533784722225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45931.533784722225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45931.533784722225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45931.533784722225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45931.533784722225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45931.533784722225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45931.533784722225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45931.533784722225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45931.533784722225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45931.533784722225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45931.533784722225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45931.533784722225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45931.533784722225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45931.533784722225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45931.533784722225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45931.533784722225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45931.533784722225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45931.533784722225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45931.533784722225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45931.533784722225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45931.533784722225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45931.533784722225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45931.533784722225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45931.533784722225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45931.533784722225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45931.533784722225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45931.533784722225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45931.533784722225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45931.533784722225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45931.533784722225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45931.533784722225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45931.533784722225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45931.533784722225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45931.533784722225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45931.533784722225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45931.533784722225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45931.533784722225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45931.533784722225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45931.533784722225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45931.533784722225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45931.533784722225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45931.533784722225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45931.533784722225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45931.533784722225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45931.533784722225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45931.533784722225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45931.533784722225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45931.533784722225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45931.533784722225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45931.533784722225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45931.533784722225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45931.533784722225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45931.533784722225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45931.533784722225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45931.533784722225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45931.533784722225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45931.533784722225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45931.533784722225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45931.533784722225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45931.533784722225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45931.533784722225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45931.533784722225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45931.533784722225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45931.533784722225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45931.533784722225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45931.533784722225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45931.533784722225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45931.533784722225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45931.533784722225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45931.533784722225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45931.533784722225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45931.533784722225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45931.533784722225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45931.533784722225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45931.533784722225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45931.533784722225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45931.533784722225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45931.533784722225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45931.533784722225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45931.533784722225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45931.533784722225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45931.533784722225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45931.533784722225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45931.533784722225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45931.533784722225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45931.533784722225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45931.533784722225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45931.533784722225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45931.533784722225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45931.533784722225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45931.533784722225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45931.533784722225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45931.533784722225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45931.533784722225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45931.533784722225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45931.533784722225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45931.533784722225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45931.533784722225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45931.533784722225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45931.533784722225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45931.533784722225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45931.533784722225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45931.533784722225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45931.533784722225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45931.533784722225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45931.533784722225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45931.533784722225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45931.533784722225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45931.533784722225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45931.533784722225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45931.533784722225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45931.533784722225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45931.533784722225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45931.533784722225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45931.533784722225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45931.533784722225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45931.533784722225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45931.533784722225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45931.533784722225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45931.533784722225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45931.533784722225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45931.533784722225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45931.533784722225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45931.533784722225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45931.533784722225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45931.533784722225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45931.533784722225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45931.533784722225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45931.533784722225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45931.533784722225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45931.533784722225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45931.533784722225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45931.533784722225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45931.533784722225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45931.533784722225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45931.533784722225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45931.533784722225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45931.533784722225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45931.533784722225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45931.533784722225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45931.533784722225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45931.533784722225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45931.533784722225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45931.533784722225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45931.533784722225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45931.533784722225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45931.533784722225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45931.533784722225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45931.533784722225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45931.533784722225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45931.533784722225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45931.533784722225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45931.533784722225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45931.533784722225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45931.533784722225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45931.533784722225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45931.533784722225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45931.533784722225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45931.533784722225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45931.533784722225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45931.533784722225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45931.533784722225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45931.533784722225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45931.533784722225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45931.533784722225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45931.533784722225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45931.533784722225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45931.533784722225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45931.533784722225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45931.533784722225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45931.533784722225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45931.533784722225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45931.533784722225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45931.533784722225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45931.533784722225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45931.533784722225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45931.533784722225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45931.533784722225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45931.533784722225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45931.533784722225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45931.533784722225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45931.533784722225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45931.533784722225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45931.533784722225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45931.533784722225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45931.533784722225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45931.533784722225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45931.533784722225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45931.533784722225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45931.533784722225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45931.533784722225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45931.533784722225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45931.533784722225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45931.533784722225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45931.533784722225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45931.533784722225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45931.533784722225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45931.533784722225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45931.533784722225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45931.533784722225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45931.533784722225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45931.533784722225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45931.533784722225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45931.533784722225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45931.533784722225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45931.533784722225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45931.533784722225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45931.533784722225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45931.533784722225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45931.533784722225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45931.533784722225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45931.533784722225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45931.533784722225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45931.533784722225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45931.533784722225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45931.533784722225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45931.533784722225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45931.533784722225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45931.533784722225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45931.533784722225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45931.533784722225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45931.533784722225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45931.533784722225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45931.533784722225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45931.533784722225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45931.533784722225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45931.533784722225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45931.533784722225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45931.533784722225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45931.533784722225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45931.533784722225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45931.533784722225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45931.533784722225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45931.533784722225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45931.533784722225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45931.533784722225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45931.533784722225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45931.533784722225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45931.533784722225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45931.533784722225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45931.533784722225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45931.533784722225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45931.533784722225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45931.533784722225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45931.533784722225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45931.533784722225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45931.533784722225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45931.533784722225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45931.533784722225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45931.533784722225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45931.533784722225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45931.533784722225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45931.533784722225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45931.533784722225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45931.533784722225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45931.533784722225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45931.533784722225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45931.533784722225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45931.533784722225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45931.533784722225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45931.533784722225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45931.533784722225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45931.533784722225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45931.533784722225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45931.533784722225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45931.533784722225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45931.533784722225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45931.533784722225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45931.533784722225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45931.533784722225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45931.533784722225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45931.533784722225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45931.533784722225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45931.533784722225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45931.533784722225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45931.533784722225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45931.533784722225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45931.533784722225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45931.533784722225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45931.533784722225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45931.533784722225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45931.533784722225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45931.533784722225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45931.533784722225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45931.533784722225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45931.533784722225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45931.533784722225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45931.533784722225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45931.533784722225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45931.533784722225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45931.533784722225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45931.533784722225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45931.533784722225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45931.533784722225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45931.533784722225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45931.533784722225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45931.533784722225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45931.533784722225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45931.533784722225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45931.533784722225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45931.533784722225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45931.533784722225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45931.533784722225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45931.533784722225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45931.533784722225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45931.533784722225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45931.533784722225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45931.533784722225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45931.533784722225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45931.533784722225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45931.533784722225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45931.533784722225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45931.533784722225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45931.533784722225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45931.533784722225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45931.533784722225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45931.533784722225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45931.533784722225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45931.533784722225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45931.533784722225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45931.533784722225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45931.533784722225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45931.533784722225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45931.533784722225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45931.533784722225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45931.533784722225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45931.533784722225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45931.533784722225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45931.533784722225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45931.533784722225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45931.533784722225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45931.533784722225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45931.533784722225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45931.533784722225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45931.533784722225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45931.533784722225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45931.533784722225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45931.533784722225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45931.533784722225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45931.533784722225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45931.533784722225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45931.533784722225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45931.533784722225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45931.533784722225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45931.533784722225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45931.533784722225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45931.533784722225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45931.533784722225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45931.533784722225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45931.533784722225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45931.533784722225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45931.533784722225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45931.533784722225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45931.533784722225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45931.533784722225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45931.533784722225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45931.533784722225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45931.533784722225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45931.533784722225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45931.533784722225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45931.533784722225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45931.533784722225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45931.533784722225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45931.533784722225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45931.533784722225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45931.533784722225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45931.533784722225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45931.533784722225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45931.533784722225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45931.533784722225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45931.533784722225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45931.533784722225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45931.533784722225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45931.533784722225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45931.533784722225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45931.533784722225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45931.533784722225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45931.533784722225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45931.533784722225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45931.533784722225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45931.533784722225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45931.533784722225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45931.533784722225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45931.533784722225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45931.533784722225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45931.533784722225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45931.533784722225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45931.533784722225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45931.533784722225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45931.533784722225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45931.533784722225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45931.533784722225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45931.533784722225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45931.533784722225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45931.533784722225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45931.533784722225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45931.533784722225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45931.533784722225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45931.533784722225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45931.533784722225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45931.533784722225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45931.533784722225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45931.533784722225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45931.533784722225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45931.533784722225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45931.533784722225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45931.533784722225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45931.533784722225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45931.533784722225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45931.533784722225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45931.533784722225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45931.533784722225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45931.533784722225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45931.533784722225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45931.533784722225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45931.533784722225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45931.533784722225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45931.533784722225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45931.533784722225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45931.533784722225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45931.533784722225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45931.533784722225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45931.533784722225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45931.533784722225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45931.533784722225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45931.533784722225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45931.533784722225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45931.533784722225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45931.533784722225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45931.533784722225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45931.533784722225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45931.533784722225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45931.533784722225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45931.533784722225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45931.533784722225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45931.533784722225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45931.533784722225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45931.533784722225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45931.533784722225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45931.533784722225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45931.533784722225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45931.533784722225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45931.533784722225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45931.533784722225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45931.533784722225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45931.533784722225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45931.533784722225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45931.533784722225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45931.533784722225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45931.533784722225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45931.533784722225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45931.533784722225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45931.533784722225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45931.533784722225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45931.533784722225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45931.533784722225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45931.533784722225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45931.533784722225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45931.533784722225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45931.533784722225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45931.533784722225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45931.533784722225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45931.533784722225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45931.533784722225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45931.533784722225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45931.533784722225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45931.533784722225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45931.533784722225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45931.533784722225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45931.533784722225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45931.533784722225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45931.533784722225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45931.533784722225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45931.533784722225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45931.533784722225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45931.533784722225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45931.533784722225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45931.533784722225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45931.533784722225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45931.533784722225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45931.533784722225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45931.533784722225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45931.533784722225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45931.533784722225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45931.533784722225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45931.533784722225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45931.533784722225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45931.533784722225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45931.533784722225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45931.533784722225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45931.533784722225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45931.533784722225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45931.533784722225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45931.533784722225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45931.533784722225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45931.533784722225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45931.533784722225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45931.533784722225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45931.533784722225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45931.533784722225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45931.533784722225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45931.533784722225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45931.533784722225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45931.533784722225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45931.533784722225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45931.533784722225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45931.533784722225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45931.533784722225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45931.533784722225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45931.533784722225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45931.533784722225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45931.533784722225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45931.533784722225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45931.533784722225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45931.533784722225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45931.533784722225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45931.533784722225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45931.533784722225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45931.533784722225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45931.533784722225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45931.533784722225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45931.533784722225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45931.533784722225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45931.533784722225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45931.533784722225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45931.533784722225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45931.533784722225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45931.533784722225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45931.533784722225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45931.533784722225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45931.533784722225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45931.533784722225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45931.533784722225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45931.533784722225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45931.533784722225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45931.533784722225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45931.533784722225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45931.533784722225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45931.533784722225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45931.533784722225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45931.533784722225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45931.533784722225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45931.533784722225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45931.533784722225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45931.533784722225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45931.533784722225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45931.533784722225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45931.533784722225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45931.533784722225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45931.533784722225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45931.533784722225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45931.533784722225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45931.533784722225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45931.533784722225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45931.533784722225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45931.533784722225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45931.533784722225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45931.533784722225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45931.533784722225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45931.533784722225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45931.533784722225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45931.533784722225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45931.533784722225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45931.533784722225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45931.533784722225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45931.533784722225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45931.533784722225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45931.533784722225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45931.533784722225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45931.533784722225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45931.533784722225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45931.533784722225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45931.533784722225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45931.533784722225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45931.533784722225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45931.533784722225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45931.533784722225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45931.533784722225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45931.533784722225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45931.533784722225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45931.533784722225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45931.533784722225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45931.533784722225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45931.533784722225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45931.533784722225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45931.533784722225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45931.533784722225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45931.533784722225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45931.533784722225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45931.533784722225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45931.533784722225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45931.533784722225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45931.533784722225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45931.533784722225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45931.533784722225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45931.533784722225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45931.533784722225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45931.533784722225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45931.533784722225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45931.533784722225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45931.533784722225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45931.533784722225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45931.533784722225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45931.533784722225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45931.533784722225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45931.533784722225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45931.533784722225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45931.533784722225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45931.533784722225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45931.533784722225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45931.533784722225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45931.533784722225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45931.533784722225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45931.533784722225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45931.533784722225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45931.533784722225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45931.533784722225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45931.533784722225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45931.533784722225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45931.533784722225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45931.533784722225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45931.533784722225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45931.533784722225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45931.533784722225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45931.533784722225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45931.533784722225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45931.533784722225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45931.533784722225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45931.533784722225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45931.533784722225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45931.533784722225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45931.533784722225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45931.533784722225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45931.533784722225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45931.533784722225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45931.533784722225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45931.533784722225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45931.533784722225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45931.533784722225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45931.533784722225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45931.533784722225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45931.533784722225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45931.533784722225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45931.533784722225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45931.533784722225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45931.533784722225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45931.533784722225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45931.533784722225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45931.533784722225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45931.533784722225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45931.533784722225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45931.533784722225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45931.533784722225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45931.533784722225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45931.533784722225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45931.533784722225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45931.533784722225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45931.533784722225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45931.533784722225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45931.533784722225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45931.533784722225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45931.533784722225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45931.533784722225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45931.533784722225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45931.533784722225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45931.533784722225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45931.533784722225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45931.533784722225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45931.533784722225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45931.533784722225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45931.533784722225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45931.533784722225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45931.533784722225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45931.533784722225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45931.533784722225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45931.533784722225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45931.533784722225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45931.533784722225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45931.533784722225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45931.533784722225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45931.533784722225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45931.533784722225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45931.533784722225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45931.533784722225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45931.533784722225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45931.533784722225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45931.533784722225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45931.533784722225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45931.533784722225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45931.533784722225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45931.533784722225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45931.533784722225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45931.533784722225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45931.533784722225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45931.533784722225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45931.533784722225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45931.533784722225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45931.533784722225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45931.533784722225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45931.533784722225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45931.533784722225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45931.533784722225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45931.533784722225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45931.533784722225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45931.533784722225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45931.533784722225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45931.533784722225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45931.533784722225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45931.533784722225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45931.533784722225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45931.533784722225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45931.533784722225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45931.533784722225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45931.533784722225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45931.533784722225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45931.533784722225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45931.533784722225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45931.533784722225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45931.533784722225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45931.533784722225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45931.533784722225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45931.533784722225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45931.533784722225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45931.533784722225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45931.533784722225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45931.533784722225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45931.533784722225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45931.533784722225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45931.533784722225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45931.533784722225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45931.533784722225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45931.533784722225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45931.533784722225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45931.533784722225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45931.533784722225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45931.533784722225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45931.533784722225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45931.533784722225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45931.533784722225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45931.533784722225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45931.533784722225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45931.533784722225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45931.533784722225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45931.533784722225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45931.533784722225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45931.533784722225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45931.533784722225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45931.533784722225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45931.533784722225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45931.533784722225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45931.533784722225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45931.533784722225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45931.533784722225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45931.533784722225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45931.533784722225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45931.533784722225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45931.533784722225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45931.533784722225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45931.533784722225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45931.533784722225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45931.533784722225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45931.533784722225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45931.533784722225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45931.533784722225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45931.533784722225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45931.533784722225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45931.533784722225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45931.533784722225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45931.533784722225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45931.533784722225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45931.533784722225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45931.533784722225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45931.533784722225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45931.533784722225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45931.533784722225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45931.533784722225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45931.533784722225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45931.533784722225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45931.533784722225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45931.533784722225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45931.533784722225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45931.533784722225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45931.533784722225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45931.533784722225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45931.533784722225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45931.533784722225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45931.533784722225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45931.533784722225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45931.533784722225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45931.533784722225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45931.533784722225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45931.533784722225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45931.533784722225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45931.533784722225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45931.533784722225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45931.533784722225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45931.533784722225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45931.533784722225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45931.533784722225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45931.533784722225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45931.533784722225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45931.533784722225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45931.533784722225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45931.533784722225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45931.533784722225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45931.533784722225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45931.533784722225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45931.533784722225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45931.533784722225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45931.533784722225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45931.533784722225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45931.533784722225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45931.533784722225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45931.533784722225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45931.533784722225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45931.533784722225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45931.533784722225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45931.533784722225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45931.533784722225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45931.533784722225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45931.533784722225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45931.533784722225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45931.533784722225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45931.533784722225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45931.533784722225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45931.533784722225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45931.533784722225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45931.533784722225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45931.533784722225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45931.533784722225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45931.533784722225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45931.533784722225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45931.533784722225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45931.533784722225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45931.533784722225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45931.533784722225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45931.533784722225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45931.533784722225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45931.533784722225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45931.533784722225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45931.533784722225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45931.533784722225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45931.533784722225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45931.533784722225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45931.533784722225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45931.533784722225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45931.533784722225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45931.533784722225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45931.533784722225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45931.533784722225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45931.533784722225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45931.533784722225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45931.533784722225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45931.533784722225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45931.533784722225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45931.533784722225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45931.533784722225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45931.533784722225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45931.533784722225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45931.533784722225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45931.533784722225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45931.533784722225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45931.533784722225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45931.533784722225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45931.533784722225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45931.533784722225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45931.533784722225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45931.533784722225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45931.533784722225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45931.533784722225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45931.533784722225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45931.533784722225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45931.533784722225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45931.533784722225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45931.533784722225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45931.533784722225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45931.533784722225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45931.533784722225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45931.533784722225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45931.533784722225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45931.533784722225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45931.533784722225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45931.533784722225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45931.533784722225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45931.533784722225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45931.533784722225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45931.533784722225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45931.533784722225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45931.533784722225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45931.533784722225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45931.533784722225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45931.533784722225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45931.533784722225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45931.533784722225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45931.533784722225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45931.533784722225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45931.533784722225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45931.533784722225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45931.533784722225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45931.533784722225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45931.533784722225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45931.533784722225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45931.533784722225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45931.533784722225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45931.533784722225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45931.533784722225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45931.533784722225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45931.533784722225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45931.533784722225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45931.533784722225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45931.533784722225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45931.533784722225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45931.533784722225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45931.533784722225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45931.533784722225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45931.533784722225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45931.533784722225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45931.533784722225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45931.533784722225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45931.533784722225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45931.533784722225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45931.533784722225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45931.533784722225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45931.533784722225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45931.533784722225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45931.533784722225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45931.533784722225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45931.533784722225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45931.533784722225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45931.533784722225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45931.533784722225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45931.533784722225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45931.533784722225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45931.533784722225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45931.533784722225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45931.533784722225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45931.533784722225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45931.533784722225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45931.533784722225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45931.533784722225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45931.533784722225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45931.533784722225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45931.533784722225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45931.533784722225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45931.533784722225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45931.533784722225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45931.533784722225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45931.533784722225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45931.533784722225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45931.533784722225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45931.533784722225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45931.533784722225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45931.533784722225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45931.533784722225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45931.533784722225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45931.533784722225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45931.533784722225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45931.533784722225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45931.533784722225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45931.533784722225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45931.533784722225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45931.533784722225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45931.533784722225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45931.533784722225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45931.533784722225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45931.533784722225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45931.533784722225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45931.533784722225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45931.533784722225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45931.533784722225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45931.533784722225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45931.533784722225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45931.533784722225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45931.533784722225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45931.533784722225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45931.533784722225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45931.533784722225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45931.533784722225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45931.533784722225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45931.533784722225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45931.533784722225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45931.533784722225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45931.533784722225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45931.533784722225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45931.533784722225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45931.533784722225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45931.533784722225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45931.533784722225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45931.533784722225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45931.533784722225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45931.533784722225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45931.533784722225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45931.533784722225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45931.533784722225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45931.533784722225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45931.533784722225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45931.533784722225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45931.533784722225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45931.533784722225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45931.533784722225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45931.533784722225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45931.533784722225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45931.533784722225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45931.533784722225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45931.533784722225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45931.533784722225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45931.533784722225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45931.533784722225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45931.533784722225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45931.533784722225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45931.533784722225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45931.533784722225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45931.533784722225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45931.533784722225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45931.533784722225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45931.533784722225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45931.533784722225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45931.533784722225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45931.533784722225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45931.533784722225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45931.533784722225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45931.533784722225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45931.533784722225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45931.533784722225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45931.533784722225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45931.533784722225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45931.533784722225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45931.533784722225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45931.533784722225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45931.533784722225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45931.533784722225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45931.533784722225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45931.533784722225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45931.533784722225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45931.533784722225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45931.533784722225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45931.533784722225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45931.533784722225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45931.533784722225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45931.533784722225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45931.533784722225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45931.533784722225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45931.533784722225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45931.533784722225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45931.533784722225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45931.533784722225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45931.533784722225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45931.533784722225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45931.533784722225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45931.533784722225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45931.533784722225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45931.533784722225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45931.533784722225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45931.533784722225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45931.533784722225</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45931.533784722225</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228.0530671296292</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0.64350694444874534</v>
      </c>
      <c r="H3" s="113">
        <v>45930.847372685188</v>
      </c>
      <c r="I3" s="110" t="str">
        <f>IFERROR(VLOOKUP(D3,DB!A:F,6,0),"")</f>
        <v>SCECO</v>
      </c>
      <c r="J3" s="110" t="str">
        <f>IFERROR(VLOOKUP(D3,DB!A:G,7,0),"")</f>
        <v>In progress</v>
      </c>
      <c r="K3" s="115" t="s">
        <v>39067</v>
      </c>
      <c r="L3" s="107" t="str">
        <f>IFERROR(VLOOKUP(D3,DB!A:I,9,0),"")</f>
        <v>Latis</v>
      </c>
    </row>
    <row r="4" spans="1:16" ht="15" customHeight="1">
      <c r="A4" s="110" t="s">
        <v>39068</v>
      </c>
      <c r="B4" s="110" t="str">
        <f>IFERROR(VLOOKUP(D4,DB!A:K,11,0),"")</f>
        <v>R4</v>
      </c>
      <c r="C4" s="111">
        <v>1</v>
      </c>
      <c r="D4" s="107" t="s">
        <v>37276</v>
      </c>
      <c r="E4" s="112" t="s">
        <v>38964</v>
      </c>
      <c r="F4" s="113">
        <v>45931.433854166666</v>
      </c>
      <c r="G4" s="114">
        <f ca="1">IFERROR(NOW()-F4,"")</f>
        <v>9.9930555559694767E-2</v>
      </c>
      <c r="H4" s="113">
        <v>45931.428124999999</v>
      </c>
      <c r="I4" s="110" t="str">
        <f>IFERROR(VLOOKUP(D4,DB!A:F,6,0),"")</f>
        <v>Generator-SG</v>
      </c>
      <c r="J4" s="110" t="str">
        <f>IFERROR(VLOOKUP(D4,DB!A:G,7,0),"")</f>
        <v>Dead</v>
      </c>
      <c r="K4" s="115" t="s">
        <v>39069</v>
      </c>
      <c r="L4" s="107" t="str">
        <f>IFERROR(VLOOKUP(D4,DB!A:I,9,0),"")</f>
        <v>Latis</v>
      </c>
    </row>
    <row r="5" spans="1:16" ht="15" customHeight="1">
      <c r="A5" s="110"/>
      <c r="B5" s="110" t="str">
        <f>IFERROR(VLOOKUP(D5,DB!A:K,11,0),"")</f>
        <v/>
      </c>
      <c r="C5" s="111"/>
      <c r="D5" s="107"/>
      <c r="E5" s="112"/>
      <c r="F5" s="113"/>
      <c r="G5" s="114">
        <f ca="1">IFERROR(NOW()-F5,"")</f>
        <v>45931.533784722225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45931.533784722225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45931.533784722225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45931.533784722225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45931.533784722225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45931.533784722225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45931.533784722225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45931.533784722225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45931.533784722225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45931.533784722225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45931.533784722225</v>
      </c>
      <c r="H15" s="113"/>
      <c r="I15" s="110" t="str">
        <f>IFERROR(VLOOKUP(D15,DB!A:F,6,0),"")</f>
        <v/>
      </c>
      <c r="J15" s="110" t="str">
        <f>IFERROR(VLOOKUP(D15,DB!A:G,7,0),"")</f>
        <v/>
      </c>
      <c r="K15" s="115"/>
      <c r="L15" s="107" t="str">
        <f>IFERROR(VLOOKUP(D15,DB!A:I,9,0),"")</f>
        <v/>
      </c>
    </row>
    <row r="16" spans="1:16" ht="15" customHeight="1">
      <c r="A16" s="110"/>
      <c r="B16" s="110" t="str">
        <f>IFERROR(VLOOKUP(D17,DB!A:K,11,0),"")</f>
        <v/>
      </c>
      <c r="C16" s="111"/>
      <c r="D16" s="144"/>
      <c r="E16" s="112"/>
      <c r="F16" s="113"/>
      <c r="G16" s="114">
        <f ca="1">IFERROR(NOW()-F16,"")</f>
        <v>45931.533784722225</v>
      </c>
      <c r="H16" s="113"/>
      <c r="I16" s="110" t="str">
        <f>IFERROR(VLOOKUP(D17,DB!A:F,6,0),"")</f>
        <v/>
      </c>
      <c r="J16" s="110" t="str">
        <f>IFERROR(VLOOKUP(D17,DB!A:G,7,0),"")</f>
        <v/>
      </c>
      <c r="K16" s="115"/>
      <c r="L16" s="107" t="str">
        <f>IFERROR(VLOOKUP(D17,DB!A:I,9,0),"")</f>
        <v/>
      </c>
    </row>
    <row r="17" spans="1:12" ht="15" customHeight="1">
      <c r="A17" s="110"/>
      <c r="B17" s="110" t="str">
        <f>IFERROR(VLOOKUP(#REF!,DB!A:K,11,0),"")</f>
        <v/>
      </c>
      <c r="C17" s="111"/>
      <c r="D17" s="107"/>
      <c r="E17" s="112"/>
      <c r="F17" s="113"/>
      <c r="G17" s="114">
        <f ca="1">IFERROR(NOW()-F17,"")</f>
        <v>45931.533784722225</v>
      </c>
      <c r="H17" s="113"/>
      <c r="I17" s="110" t="str">
        <f>IFERROR(VLOOKUP(#REF!,DB!A:F,6,0),"")</f>
        <v/>
      </c>
      <c r="J17" s="110" t="str">
        <f>IFERROR(VLOOKUP(#REF!,DB!A:G,7,0),"")</f>
        <v/>
      </c>
      <c r="K17" s="115"/>
      <c r="L17" s="107" t="str">
        <f>IFERROR(VLOOKUP(#REF!,DB!A:I,9,0),"")</f>
        <v/>
      </c>
    </row>
    <row r="18" spans="1:12" ht="15" customHeight="1">
      <c r="A18" s="110"/>
      <c r="B18" s="110" t="str">
        <f>IFERROR(VLOOKUP(D18,DB!A:K,11,0),"")</f>
        <v/>
      </c>
      <c r="C18" s="111"/>
      <c r="D18" s="107"/>
      <c r="E18" s="112"/>
      <c r="F18" s="113"/>
      <c r="G18" s="114">
        <f ca="1">IFERROR(NOW()-F18,"")</f>
        <v>45931.533784722225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45931.533784722225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45931.533784722225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45931.533784722225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45931.533784722225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45931.533784722225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45931.533784722225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45931.533784722225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45931.533784722225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45931.533784722225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45931.533784722225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45931.533784722225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45931.533784722225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45931.533784722225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45931.533784722225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45931.533784722225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45931.533784722225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45931.533784722225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45931.533784722225</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39.70172453703708</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5.3449074074087548</v>
      </c>
      <c r="H3" s="38">
        <v>45926.158159722225</v>
      </c>
      <c r="I3" s="37" t="str">
        <f>IFERROR(VLOOKUP(D3,DB!A:F,6,0),"")</f>
        <v>SCECO</v>
      </c>
      <c r="J3" s="37" t="str">
        <f>IFERROR(VLOOKUP(D3,DB!A:G,7,0),"")</f>
        <v>Good</v>
      </c>
      <c r="K3" s="37" t="s">
        <v>39073</v>
      </c>
      <c r="L3" s="37" t="str">
        <f>IFERROR(VLOOKUP(D3,DB!A:I,9,0),"")</f>
        <v>Latis</v>
      </c>
      <c r="M3" s="139"/>
    </row>
    <row r="4" spans="1:13" ht="15">
      <c r="A4" s="37"/>
      <c r="B4" s="37" t="str">
        <f>IFERROR(VLOOKUP(D4,DB!A:K,11,0),"")</f>
        <v/>
      </c>
      <c r="C4" s="37"/>
      <c r="D4" s="37"/>
      <c r="E4" s="37"/>
      <c r="F4" s="38"/>
      <c r="G4" s="39">
        <f ca="1">IFERROR(NOW()-F4,"-")</f>
        <v>45931.533784722225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45931.533784722225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45931.533784722225</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45931.533784722225</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45931.533784722225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45931.533784722225</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45931.533784722225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45931.533784722225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45931.533784722225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45931.533784722225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45931.533784722225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45931.533784722225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45931.533784722225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45931.533784722225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45931.533784722225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45931.533784722225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45931.533784722225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45931.533784722225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45931.533784722225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45931.533784722225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45931.533784722225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45931.533784722225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45931.533784722225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45931.533784722225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45931.533784722225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45931.533784722225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45931.533784722225</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45931.533784722225</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45931.533784722225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45931.533784722225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45931.533784722225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45931.533784722225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45931.533784722225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45931.533784722225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45931.533784722225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45931.533784722225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45931.533784722225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45931.533784722225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45931.533784722225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45931.533784722225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45931.533784722225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45931.533784722225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45931.533784722225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45931.533784722225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45931.533784722225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45931.533784722225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45931.533784722225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45931.533784722225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45931.533784722225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45931.533784722225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45931.533784722225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45931.533784722225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45931.533784722225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45931.533784722225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45931.533784722225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45931.533784722225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45931.533784722225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45931.533784722225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45931.533784722225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45931.533784722225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45931.533784722225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45931.533784722225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45931.533784722225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45931.533784722225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45931.533784722225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45931.533784722225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45931.533784722225</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45931.533784722225</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45931.533784722225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45931.533784722225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45931.533784722225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45931.533784722225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45931.533784722225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45931.533784722225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45931.533784722225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45931.533784722225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45931.533784722225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45931.533784722225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45931.533784722225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45931.533784722225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45931.533784722225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45931.533784722225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45931.533784722225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45931.533784722225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45931.533784722225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45931.533784722225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45931.533784722225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45931.533784722225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45931.533784722225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45931.533784722225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45931.533784722225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45931.533784722225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45931.533784722225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45931.533784722225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45931.533784722225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45931.533784722225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45931.533784722225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45931.533784722225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45931.533784722225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45931.533784722225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45931.533784722225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45931.533784722225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45931.533784722225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45931.533784722225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45931.533784722225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45931.533784722225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45931.533784722225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45931.533784722225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45931.533784722225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45931.533784722225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45931.533784722225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45931.533784722225</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45931.533784722225</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45931.533784722225</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45931.533784722225</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45931.533784722225</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45931.533784722225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45931.533784722225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45931.533784722225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45931.533784722225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45931.533784722225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45931.533784722225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45931.533784722225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45931.533784722225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45931.533784722225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45931.533784722225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45931.533784722225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45931.533784722225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45931.533784722225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45931.533784722225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45931.533784722225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45931.533784722225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45931.533784722225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45931.533784722225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45931.533784722225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45931.533784722225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45931.533784722225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45931.533784722225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45931.533784722225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45931.533784722225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45931.533784722225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45931.533784722225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45931.533784722225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45931.533784722225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45931.533784722225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45931.533784722225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45931.533784722225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45931.533784722225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45931.533784722225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45931.533784722225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45931.533784722225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45931.533784722225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45931.533784722225</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45931.533784722225</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45931.533784722225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45931.533784722225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45931.533784722225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45931.533784722225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45931.533784722225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45931.533784722225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45931.533784722225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45931.533784722225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45931.533784722225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45931.533784722225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45931.533784722225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45931.533784722225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45931.533784722225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45931.533784722225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45931.533784722225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45931.533784722225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45931.533784722225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45931.533784722225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45931.533784722225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45931.533784722225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45931.533784722225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45931.533784722225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45931.533784722225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45931.533784722225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45931.533784722225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45931.533784722225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45931.533784722225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45931.533784722225</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45931.533784722225</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45931.533784722225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45931.533784722225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45931.533784722225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45931.533784722225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45931.533784722225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45931.533784722225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45931.533784722225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45931.533784722225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45931.533784722225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45931.533784722225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45931.533784722225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45931.533784722225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45931.533784722225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45931.533784722225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45931.533784722225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45931.533784722225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45931.533784722225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45931.533784722225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45931.533784722225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45931.533784722225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45931.533784722225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45931.533784722225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45931.533784722225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45931.533784722225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45931.533784722225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45931.533784722225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45931.533784722225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45931.533784722225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45931.533784722225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45931.533784722225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45931.533784722225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45931.533784722225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45931.533784722225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45931.533784722225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45931.533784722225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45931.533784722225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45931.533784722225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45931.533784722225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45931.533784722225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45931.533784722225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45931.533784722225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45931.533784722225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45931.533784722225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45931.533784722225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45931.533784722225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45931.533784722225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45931.533784722225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45931.533784722225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45931.533784722225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45931.533784722225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45931.533784722225</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45931.533784722225</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45931.533784722225</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45931.533784722225</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39074</v>
      </c>
      <c r="B2" s="75" t="s">
        <v>5398</v>
      </c>
      <c r="C2" s="75">
        <v>1</v>
      </c>
      <c r="D2" s="75" t="s">
        <v>32861</v>
      </c>
      <c r="E2" s="100" t="s">
        <v>39075</v>
      </c>
      <c r="F2" s="88">
        <v>45929.14371527778</v>
      </c>
      <c r="G2" s="89">
        <f ca="1">IFERROR(NOW()-F2,"-")</f>
        <v>2.3900694444455439</v>
      </c>
      <c r="H2" s="102">
        <v>45929.455266203702</v>
      </c>
      <c r="I2" s="75" t="str">
        <f>IFERROR(VLOOKUP(D2,DB!A:F,6,0),"")</f>
        <v>SCECO</v>
      </c>
      <c r="J2" s="119" t="str">
        <f>IFERROR(VLOOKUP(D2,DB!A:G,7,0),"")</f>
        <v>In progress</v>
      </c>
      <c r="K2" s="101" t="s">
        <v>39076</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39077</v>
      </c>
      <c r="B3" s="75" t="s">
        <v>5398</v>
      </c>
      <c r="C3" s="75">
        <v>1</v>
      </c>
      <c r="D3" s="75" t="s">
        <v>34463</v>
      </c>
      <c r="E3" s="100" t="s">
        <v>39075</v>
      </c>
      <c r="F3" s="88">
        <v>45926.772847222222</v>
      </c>
      <c r="G3" s="89">
        <f ca="1">IFERROR(NOW()-F3,"-")</f>
        <v>4.7609375000029104</v>
      </c>
      <c r="H3" s="102">
        <v>45927.449074074073</v>
      </c>
      <c r="I3" s="75" t="str">
        <f>IFERROR(VLOOKUP(D3,DB!A:F,6,0),"")</f>
        <v>SCECO</v>
      </c>
      <c r="J3" s="119" t="str">
        <f>IFERROR(VLOOKUP(D3,DB!A:G,7,0),"")</f>
        <v>Weak</v>
      </c>
      <c r="K3" s="101" t="s">
        <v>39076</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39078</v>
      </c>
      <c r="B4" s="75" t="s">
        <v>5398</v>
      </c>
      <c r="C4" s="75">
        <v>1</v>
      </c>
      <c r="D4" s="75" t="s">
        <v>33408</v>
      </c>
      <c r="E4" s="100" t="s">
        <v>39075</v>
      </c>
      <c r="F4" s="88">
        <v>45927.117546296293</v>
      </c>
      <c r="G4" s="89">
        <f ca="1">IFERROR(NOW()-F4,"-")</f>
        <v>4.4162384259325336</v>
      </c>
      <c r="H4" s="102">
        <v>45926.848171296297</v>
      </c>
      <c r="I4" s="75" t="str">
        <f>IFERROR(VLOOKUP(D4,DB!A:F,6,0),"")</f>
        <v>SCECO</v>
      </c>
      <c r="J4" s="119" t="str">
        <f>IFERROR(VLOOKUP(D4,DB!A:G,7,0),"")</f>
        <v>Dead</v>
      </c>
      <c r="K4" s="101" t="s">
        <v>39076</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45931.533784722225</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45931.533784722225</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45931.533784722225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45931.533784722225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45931.533784722225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45931.533784722225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45931.533784722225</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45931.533784722225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45931.533784722225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45931.533784722225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45931.533784722225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45931.533784722225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45931.533784722225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45931.533784722225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45931.533784722225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45931.533784722225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45931.533784722225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45931.533784722225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45931.533784722225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45931.533784722225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45931.533784722225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45931.533784722225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45931.533784722225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45931.533784722225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45931.533784722225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45931.533784722225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45931.533784722225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45931.533784722225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45931.533784722225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45931.533784722225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45931.533784722225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45931.533784722225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45931.533784722225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45931.533784722225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45931.533784722225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45931.533784722225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45931.533784722225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45931.533784722225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45931.533784722225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45931.533784722225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45931.533784722225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45931.533784722225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45931.533784722225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45931.533784722225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45931.533784722225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45931.533784722225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45931.533784722225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45931.533784722225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45931.533784722225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45931.533784722225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45931.533784722225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45931.533784722225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45931.533784722225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45931.533784722225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45931.533784722225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45931.533784722225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45931.533784722225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45931.533784722225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45931.533784722225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45931.533784722225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45931.533784722225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45931.533784722225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45931.533784722225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45931.533784722225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45931.533784722225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45931.533784722225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45931.533784722225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45931.533784722225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45931.533784722225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45931.533784722225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45931.533784722225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45931.533784722225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45931.533784722225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45931.533784722225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45931.533784722225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45931.533784722225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45931.533784722225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45931.533784722225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45931.533784722225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45931.533784722225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45931.533784722225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45931.533784722225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45931.533784722225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45931.533784722225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45931.533784722225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45931.533784722225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45931.533784722225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45931.533784722225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45931.533784722225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45931.533784722225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45931.533784722225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45931.533784722225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45931.533784722225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45931.533784722225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45931.533784722225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45931.533784722225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45931.533784722225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45931.533784722225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45931.533784722225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45931.533784722225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45931.533784722225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45931.533784722225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45931.533784722225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45931.533784722225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45931.533784722225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45931.533784722225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45931.533784722225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45931.533784722225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45931.533784722225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45931.533784722225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45931.533784722225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45931.533784722225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45931.533784722225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45931.533784722225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45931.533784722225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45931.533784722225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45931.533784722225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45931.533784722225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45931.533784722225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45931.533784722225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45931.533784722225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45931.533784722225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45931.533784722225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45931.533784722225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45931.533784722225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45931.533784722225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45931.533784722225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45931.533784722225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45931.533784722225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45931.533784722225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45931.533784722225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45931.533784722225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45931.533784722225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45931.533784722225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45931.533784722225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45931.533784722225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45931.533784722225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45931.533784722225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45931.533784722225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45931.533784722225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45931.533784722225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45931.533784722225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45931.533784722225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45931.533784722225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45931.533784722225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45931.533784722225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45931.533784722225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45931.533784722225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45931.533784722225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45931.533784722225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45931.533784722225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45931.533784722225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45931.533784722225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45931.533784722225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45931.533784722225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45931.533784722225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45931.533784722225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45931.533784722225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45931.533784722225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45931.533784722225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45931.533784722225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45931.533784722225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45931.533784722225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45931.533784722225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45931.533784722225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45931.533784722225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45931.533784722225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45931.533784722225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45931.533784722225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45931.533784722225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45931.533784722225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45931.533784722225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45931.533784722225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45931.533784722225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45931.533784722225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45931.533784722225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45931.533784722225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45931.533784722225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45931.533784722225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45931.533784722225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45931.533784722225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45931.533784722225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45931.533784722225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45931.533784722225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45931.533784722225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45931.533784722225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45931.533784722225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45931.533784722225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45931.533784722225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45931.533784722225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45931.533784722225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45931.533784722225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45931.533784722225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45931.533784722225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45931.533784722225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45931.533784722225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45931.533784722225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45931.533784722225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45931.533784722225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45931.533784722225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45931.533784722225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45931.533784722225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45931.533784722225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45931.533784722225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45931.533784722225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45931.533784722225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45931.533784722225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45931.533784722225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45931.533784722225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45931.533784722225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45931.533784722225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45931.533784722225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45931.533784722225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45931.533784722225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45931.533784722225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45931.533784722225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45931.533784722225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45931.533784722225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45931.533784722225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45931.533784722225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45931.533784722225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45931.533784722225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45931.533784722225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45931.533784722225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45931.533784722225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45931.533784722225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45931.533784722225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45931.533784722225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45931.533784722225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45931.533784722225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45931.533784722225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45931.533784722225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45931.533784722225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45931.533784722225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45931.533784722225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45931.533784722225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45931.533784722225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45931.533784722225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45931.533784722225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45931.533784722225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45931.533784722225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45931.533784722225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45931.533784722225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45931.533784722225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45931.533784722225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45931.533784722225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45931.533784722225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45931.533784722225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45931.533784722225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45931.533784722225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45931.533784722225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45931.533784722225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45931.533784722225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45931.533784722225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45931.533784722225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45931.533784722225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45931.533784722225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45931.533784722225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45931.533784722225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45931.533784722225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45931.533784722225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45931.533784722225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45931.533784722225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45931.533784722225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45931.533784722225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45931.533784722225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45931.533784722225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45931.533784722225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45931.533784722225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45931.533784722225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45931.533784722225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45931.533784722225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45931.533784722225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45931.533784722225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45931.533784722225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45931.533784722225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45931.533784722225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45931.533784722225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45931.533784722225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45931.533784722225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45931.533784722225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45931.533784722225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45931.533784722225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45931.533784722225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45931.533784722225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45931.533784722225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45931.533784722225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45931.533784722225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45931.533784722225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45931.533784722225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45931.533784722225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45931.533784722225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45931.533784722225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45931.533784722225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45931.533784722225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45931.533784722225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45931.533784722225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45931.533784722225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45931.533784722225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45931.533784722225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45931.533784722225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45931.533784722225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45931.533784722225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45931.533784722225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45931.533784722225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45931.533784722225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45931.533784722225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45931.533784722225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45931.533784722225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45931.533784722225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45931.533784722225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45931.533784722225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45931.533784722225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45931.533784722225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45931.533784722225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45931.533784722225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45931.533784722225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45931.533784722225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45931.533784722225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45931.533784722225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45931.533784722225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45931.533784722225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45931.533784722225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45931.533784722225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45931.533784722225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45931.533784722225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45931.533784722225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45931.533784722225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45931.533784722225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45931.533784722225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45931.533784722225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45931.533784722225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45931.533784722225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45931.533784722225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45931.533784722225</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45931.533784722225</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45931.533784722225</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2025-10-01T09:49:59Z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